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11235" tabRatio="950" activeTab="0"/>
  </bookViews>
  <sheets>
    <sheet name="на 01.04.2018" sheetId="1" r:id="rId1"/>
  </sheets>
  <definedNames>
    <definedName name="_xlnm.Print_Titles" localSheetId="0">'на 01.04.2018'!$5:$8</definedName>
    <definedName name="_xlnm.Print_Area" localSheetId="0">'на 01.04.2018'!$A$1:$Q$1232</definedName>
  </definedNames>
  <calcPr fullCalcOnLoad="1"/>
</workbook>
</file>

<file path=xl/sharedStrings.xml><?xml version="1.0" encoding="utf-8"?>
<sst xmlns="http://schemas.openxmlformats.org/spreadsheetml/2006/main" count="1814" uniqueCount="852">
  <si>
    <t>4. Культура</t>
  </si>
  <si>
    <t>ВСЕГО:</t>
  </si>
  <si>
    <t>Реконструкция и строительство водопроводов</t>
  </si>
  <si>
    <t>Реконструкция и строительство объектов водоотведения</t>
  </si>
  <si>
    <t>Обеспечение земельных участков инженерной инфраструктурой</t>
  </si>
  <si>
    <t>Модернизация системы наружного освещения</t>
  </si>
  <si>
    <t>Территория (поселение)</t>
  </si>
  <si>
    <t>7.1</t>
  </si>
  <si>
    <t>7.2</t>
  </si>
  <si>
    <t>4.1</t>
  </si>
  <si>
    <t>5.1</t>
  </si>
  <si>
    <t>Развитие систем ливневой канализации</t>
  </si>
  <si>
    <t>6.1</t>
  </si>
  <si>
    <t>6.2</t>
  </si>
  <si>
    <t>3. Физическая культура и спорт</t>
  </si>
  <si>
    <t>Внебюджетные источники</t>
  </si>
  <si>
    <t>Всего</t>
  </si>
  <si>
    <t>Федеральный бюджет</t>
  </si>
  <si>
    <t>Краевой бюджет</t>
  </si>
  <si>
    <t>Местный бюджет</t>
  </si>
  <si>
    <t>Срок реализации, год</t>
  </si>
  <si>
    <t>Ответственный исполнитель</t>
  </si>
  <si>
    <t>Всего по программе</t>
  </si>
  <si>
    <t>Итого по разделу</t>
  </si>
  <si>
    <t>Объемы и источники финансирования, тыс.рублей</t>
  </si>
  <si>
    <t>№ п/п</t>
  </si>
  <si>
    <t>Наименование разделов, подразделов и мероприятий</t>
  </si>
  <si>
    <t>5.2</t>
  </si>
  <si>
    <t>5. Молодежная политика</t>
  </si>
  <si>
    <t>6. Топливно-энергетический комплекс</t>
  </si>
  <si>
    <t>4.2</t>
  </si>
  <si>
    <t>Нормативно-правовой документ</t>
  </si>
  <si>
    <t>1.1</t>
  </si>
  <si>
    <t>1.2</t>
  </si>
  <si>
    <t>3.1</t>
  </si>
  <si>
    <t>Коммунальное хозяйство, в том числе:</t>
  </si>
  <si>
    <t>Благоустройство, в том числе:</t>
  </si>
  <si>
    <t>10.1</t>
  </si>
  <si>
    <t>11.1</t>
  </si>
  <si>
    <t>12.1</t>
  </si>
  <si>
    <t>13.1</t>
  </si>
  <si>
    <t>13.2</t>
  </si>
  <si>
    <t>14.1</t>
  </si>
  <si>
    <t>7. Жилищно-коммунальное хозяйство</t>
  </si>
  <si>
    <t>сельские поселения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</si>
  <si>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</si>
  <si>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</si>
  <si>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</si>
  <si>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</si>
  <si>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</si>
  <si>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</si>
  <si>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</si>
  <si>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</si>
  <si>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</si>
  <si>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 Здравоохранение</t>
  </si>
  <si>
    <t>Приобретение движимого имущества стоимостью свыше 100 тысяч рублей  за единицу</t>
  </si>
  <si>
    <t xml:space="preserve">Оснащение оборудованием и мебелью амбулатории врача общей практики </t>
  </si>
  <si>
    <t xml:space="preserve">Строительство и реконструкция объектов учреждения здравоохранения </t>
  </si>
  <si>
    <t>Возмещение расходов за наем жилого помещения приглашенным специалистам, осуществляющих трудовую деятельность в летне-осенний период</t>
  </si>
  <si>
    <t>Повышение квалификации работников МБУЗ «ЦРБ МО ТР»</t>
  </si>
  <si>
    <t>Проведение предпроектных работ, изготовление проектно-сметной документации для строительства, проведения текущих и капитальных ремонтов объектов учреждения здравоохранения</t>
  </si>
  <si>
    <t>Приобретение и установка сплит-систем в МБУЗ «ЦРБ МО ТР»</t>
  </si>
  <si>
    <t>Оснащение оборудованием и мебелью объектов учреждения здравоохранения</t>
  </si>
  <si>
    <t>Проведение текущих и капитальных ремонтов объектов учреждения здравоохранения</t>
  </si>
  <si>
    <t>2. Образование</t>
  </si>
  <si>
    <t>Темрюкское городское поселение</t>
  </si>
  <si>
    <t>Ремонт, капитальный ремонт канализационных сетей  на территории Темрюкского городского поселения Темрюкского района</t>
  </si>
  <si>
    <t>7.3</t>
  </si>
  <si>
    <t>Модернизация существующей системы газоснабжения на территории Темрюкского городского поселения Темрюкского района</t>
  </si>
  <si>
    <t xml:space="preserve">Проектирование и строительство инженерных сетей "Микрорайон "Левобережный" </t>
  </si>
  <si>
    <t>МП "Развитие сельского хозяйства в Темрюкском районе"</t>
  </si>
  <si>
    <t>Капитальный ремонт здания МБУК "РДК", расположенного по адресу: г. Темрюк, ул. Ленина, 29</t>
  </si>
  <si>
    <t>Администрация муниципального образования Темрюкский район</t>
  </si>
  <si>
    <t>Капитальный ремонт фасада МБУ ДО ДШИ пос. Юбилейный, расположенный по адресу: пос.Юбилейный, ул.Ленина, 19а</t>
  </si>
  <si>
    <t>4.3</t>
  </si>
  <si>
    <t>Благоустройство территории МБУ ДО ДШИ пос. Юбилейный, расположенный по адресу: пос.Юбиленый, ул.Ленина, 19а</t>
  </si>
  <si>
    <t>4.4</t>
  </si>
  <si>
    <t>Обустройство здания для маломобильных групп населения МБУ ДО ДШИ пос. Юбилейный, пос.Юбилейный, ул. Ленина, 19а</t>
  </si>
  <si>
    <t>4.5</t>
  </si>
  <si>
    <t>Приобретение помещений с земельным участком для МБУ ДО ДШИ ст-цы Старотитаровской</t>
  </si>
  <si>
    <t>4.6</t>
  </si>
  <si>
    <t>Приобретение подъемника для инвалидов МБУ ДО ДШИ г. Темрюка, расположенный по адресу: г.Темрюк, ул.Кирова, 6</t>
  </si>
  <si>
    <t>4.7</t>
  </si>
  <si>
    <t>4.8</t>
  </si>
  <si>
    <t>Капитальный ремонт электропроводки МБУ ДО ДШИ пос. Юбилейный, расположенный по адресу: пос.Юбилейный, ул.Ленина, 19а</t>
  </si>
  <si>
    <t>4.9</t>
  </si>
  <si>
    <t>Обустройство для маломобильных групп населения МБУ ДО ДШИ ст-цы Старотитаровской, расположенный по адресу: ст-ца Старотитаровская, пер.Почтовый, 11</t>
  </si>
  <si>
    <t>4.10</t>
  </si>
  <si>
    <t>Обустройство для маломобильных групп населения МБУ ДО ДШИ ст-цы Старотитаровской в пос. Сенной, расположенный по адресу: пос. Сенной, ул.Кулакова, 31а</t>
  </si>
  <si>
    <t>4.11</t>
  </si>
  <si>
    <t>Капитальный ремонт полов в хореографии МБУ ДО ДШИ ст-цы Старотитаровской, расположенный по адресу: ст-ца Старотитаровская, пер.Почтовый, 11</t>
  </si>
  <si>
    <t>4.12</t>
  </si>
  <si>
    <t>Капитальный ремонт здания МБУ ДО ДШИ ст-цы Старотитаровской в пос. Сенной, расположенный по адресу: пос. Сенной, ул. Кулакова, 31а</t>
  </si>
  <si>
    <t>4.13</t>
  </si>
  <si>
    <t>Благоустройство территории МБУ ДО ДШИ г.Темрюка, расположенный по адресу: г.Темрюк, ул.Кирова, 6</t>
  </si>
  <si>
    <t>4.14</t>
  </si>
  <si>
    <t>Капитальный ремонт внутренней электропроводки МБУ ДО ДШИ г.Темрюка, расположенный по адресу: г.Темрюк, ул.Кирова, 6</t>
  </si>
  <si>
    <t>4.15</t>
  </si>
  <si>
    <t>Обустройство для маломобильных групп населения МБУК "Межпоселенческая библиотека", расположенный по адресу: г. Темрюк, ул. Ленина, 88</t>
  </si>
  <si>
    <t>4.16</t>
  </si>
  <si>
    <t>Текущий ремонт читального зала МБУК "Межпоселенческая библиотека", расположенный по адресу: г. Темрюк, ул. Ленина, 88</t>
  </si>
  <si>
    <t>4.17</t>
  </si>
  <si>
    <t>Обустройство для маломобильных групп населения МБУ ДО ДШИ г.Темрюка, расположенный по адресу: г.Темрюк, ул.Кирова, 6</t>
  </si>
  <si>
    <t>4.18</t>
  </si>
  <si>
    <t>Обустройство для маломобильных групп населения МБУ ДО ДШИ ст-цы Тамань, расположенный по адресу: ст-ца Тамань, ул.К.Маркса, 176</t>
  </si>
  <si>
    <t>4.19</t>
  </si>
  <si>
    <t>Капитальный ремонт фасада МБУ ДО ДШИ ст-цы Тамань, расположенный по адресу: ст-ца Тамань, ул.К.Маркса, 176</t>
  </si>
  <si>
    <t>4.20</t>
  </si>
  <si>
    <t xml:space="preserve">Изготовление проектно-сметной документации на капитальный ремонт здания СДК пос.Ильич </t>
  </si>
  <si>
    <t>Запорожское сельское поселение</t>
  </si>
  <si>
    <t>4.21</t>
  </si>
  <si>
    <t>Капитальный ремонт здания СДК пос. Ильич, расположенного по адресу: пос. Ильич, ул.Южакова,1</t>
  </si>
  <si>
    <t>4.22</t>
  </si>
  <si>
    <t>Капитальный ремонт помещений СДК пос. Виноградный, расположенный по адресу: ул Ленина, 9а</t>
  </si>
  <si>
    <t>Вышестеблиевское сельское поселение</t>
  </si>
  <si>
    <t>МП "Развитие культуры Вышестеблиевского сельского поселения Темрюкского района"</t>
  </si>
  <si>
    <t>4.23</t>
  </si>
  <si>
    <t>Проектирование и капитальный ремон СДК х.Белый, расположенный по адресу: х.Белый, пер. Садовый, 7</t>
  </si>
  <si>
    <t>Краснострельское сельское поселение</t>
  </si>
  <si>
    <t>МП "Развитие культуры Краснострельского сельского поселения Темрюкского района"</t>
  </si>
  <si>
    <t>4.24</t>
  </si>
  <si>
    <t>Проектирование и проведение работ по газоснабжению и теплоснабжению СДК по. Стрелка, расположенного по адресу: Ленина, 11а</t>
  </si>
  <si>
    <t>4.25</t>
  </si>
  <si>
    <t>Капитальный ремонт фасада СДК пос. Приморский, расположенный по адресу: пос. Приморский, ул.Ленина, 7</t>
  </si>
  <si>
    <t>Сенное сельское поселение</t>
  </si>
  <si>
    <t>МП "Развитие культуры Сенного сельского поселения Темрюкского района"</t>
  </si>
  <si>
    <t>4.26</t>
  </si>
  <si>
    <t>Капитальный ремонт зрительного зала СДК пос. Приморский, расположенный по адресу: пос.Приморский, ул.Ленина,7</t>
  </si>
  <si>
    <t>4.27</t>
  </si>
  <si>
    <t>Капитальный ремонт входной группы СДК ст-цы Голубицкой, расположенный по адресу: ст-ца Голубицкая, ул. Красная, 108</t>
  </si>
  <si>
    <t>Голубицкое сельское поселение</t>
  </si>
  <si>
    <t>4.28</t>
  </si>
  <si>
    <t>Изготовление проектно-сметной документации и проведение капитального ремонта кровли СДК ст-цы Ахтанизовской, расположенный по адресу: ст-ца Ахтанизовская, ул.Красная, 25</t>
  </si>
  <si>
    <t>Ахтанизовское сельское поселение</t>
  </si>
  <si>
    <t>ГП КК "Развитие культуры", МП "Развитие культуры Ахтанизовского сельского поселения Темрюкского района"</t>
  </si>
  <si>
    <t>4.29</t>
  </si>
  <si>
    <t>Приобретение сценического оборудования и видеопроекционного оборудования в зрительный зал ДК, расположенного по адресу: г.Темрюк, ул.27 Сентября, 188/1</t>
  </si>
  <si>
    <t>4.30</t>
  </si>
  <si>
    <t>Капиатльный ремонт зрительного зала СДК пос. Таманский, расположенный по адресу: пос. Таманский, ул.Ленина,14</t>
  </si>
  <si>
    <t>Новотоманское сельское поселение</t>
  </si>
  <si>
    <t>4.31</t>
  </si>
  <si>
    <t>Установка противопожарного снабжения здания Дома Культуры, изготовление проектно-сметной документации и установки эвакуационного освещения в здании Дома Культуры, проект документации по газифицированию сельской библиотеки</t>
  </si>
  <si>
    <t>Старотитаровское сельское поселение</t>
  </si>
  <si>
    <t xml:space="preserve">МП "Развитие культуры  Старотитаровского сельского поселения Темрюкского района" </t>
  </si>
  <si>
    <t>4.32</t>
  </si>
  <si>
    <t>Приобретение кресел для зрительного зала (балкон), приобретение звукоусилительного оборудования, сценического видеопроекционного оборудования, системы кондиционирования для зрительного зала</t>
  </si>
  <si>
    <t>МП "Программа реализации государственной молодежной политики в Темрюкском районе"</t>
  </si>
  <si>
    <t>Поддержка  интеллектуального, творческого развития молодежи</t>
  </si>
  <si>
    <t>5.3</t>
  </si>
  <si>
    <t>Поддержка  развития молодежного туризма и спорта</t>
  </si>
  <si>
    <t>5.4</t>
  </si>
  <si>
    <t>Поддержка деятельности молодежных движений, объединений и организаций</t>
  </si>
  <si>
    <t>5.5</t>
  </si>
  <si>
    <t>Профилактика зависимостей, экстримизма, безнадзорности и правонарушений в молодежной среде</t>
  </si>
  <si>
    <t>5.6</t>
  </si>
  <si>
    <t>Поддержка молодежного предпринимательства и содействие занятости молодежи</t>
  </si>
  <si>
    <t>5.7</t>
  </si>
  <si>
    <t>Информационное обеспечение реализации молодежной политики</t>
  </si>
  <si>
    <t>5.8</t>
  </si>
  <si>
    <t>Молодежный отдых и оздоровление</t>
  </si>
  <si>
    <t>5.9</t>
  </si>
  <si>
    <t>Организационное и методическое обеспечение реализации молодежной политики</t>
  </si>
  <si>
    <t>Обеспечение земельного участка инженерной инфраструктурой в целях жилищного строительства</t>
  </si>
  <si>
    <t>Разработка проектно-сметной документации по обеспечению земельного участка, выделенного для многодетных семей, инженерной инфраструктурой в целях жилищного строительства в станице Ахтанизовская, Темрюкского района</t>
  </si>
  <si>
    <t>Развитие систем наружного освещения в Ахтанизовском сельском поселении</t>
  </si>
  <si>
    <t>Развитие систем ливневой канализации в Ахтанизовском сельском поселении</t>
  </si>
  <si>
    <t>Проектирование и строительство водопроводной сети в Ахтанизовском сельском поселении</t>
  </si>
  <si>
    <t>Разработка проектно-сметной документации по газификации Ахтанизовского сельского поселения</t>
  </si>
  <si>
    <t>Газификация Ахтанизовского сельского поселения</t>
  </si>
  <si>
    <t xml:space="preserve">Капитальный ремонт и ремонт автомобильных дорог общего пользования местного значения </t>
  </si>
  <si>
    <t>Проектирование и строительство спортивной плащадки с зоной уличных тренажеров х.Белый</t>
  </si>
  <si>
    <t>6.3</t>
  </si>
  <si>
    <t>6.4</t>
  </si>
  <si>
    <t>Проектирование и строительство газоснабжения ул.Таманской пос.Стрелка. Распределительный газопровод низкого давления</t>
  </si>
  <si>
    <t>МП "Развитие здравоохранения в Темрюкском районе"</t>
  </si>
  <si>
    <t>МП "Развитие образования в Темрюкском районе"</t>
  </si>
  <si>
    <t>3.2</t>
  </si>
  <si>
    <t>3.3</t>
  </si>
  <si>
    <t>4.33</t>
  </si>
  <si>
    <t>Прохождение государственной экспертизы проектно-сметной документации (ПСД) на капитальный ремонт СДК п.Кучугуры</t>
  </si>
  <si>
    <t xml:space="preserve">МП "Развитие культуры  Фонталовского сельского поселения Темрюкского района" </t>
  </si>
  <si>
    <t>4.34</t>
  </si>
  <si>
    <t>Капитальный ремонт СДК п.Кучугуры</t>
  </si>
  <si>
    <t>Фонталовское сельское поселение</t>
  </si>
  <si>
    <t>7.1.1</t>
  </si>
  <si>
    <t>Итого по подразделу</t>
  </si>
  <si>
    <t>Строительство водопровода по  ул.Победы и ул.Ленина в пос.Стрелка</t>
  </si>
  <si>
    <t>Проектирование и строительство водоснабжения ул.Лесная, ул.Светлая и ул.Азовская в пос. Стрелка</t>
  </si>
  <si>
    <t>Новотаманское сельское поселение</t>
  </si>
  <si>
    <t>Развитие водоснабжения населения в Таманском сельском поселении Темрюкского района</t>
  </si>
  <si>
    <t>Таманское сельское поселение</t>
  </si>
  <si>
    <t>Развитие систем ливневой канализации в ст-це Тамань, Темрюкский район</t>
  </si>
  <si>
    <t>Курчанское сельское поселение</t>
  </si>
  <si>
    <t>Реконструкция (ремонт) уличного освещения</t>
  </si>
  <si>
    <t>Развитие систем наружного освещения в Таманском сельском поселении, Темрюкский район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</si>
  <si>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</si>
  <si>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</si>
  <si>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</si>
  <si>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</si>
  <si>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</si>
  <si>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</si>
  <si>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</si>
  <si>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</si>
  <si>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</si>
  <si>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7.1.1.10</t>
  </si>
  <si>
    <t>7.1.2</t>
  </si>
  <si>
    <t>7.1.2.1</t>
  </si>
  <si>
    <t>7.1.2.2</t>
  </si>
  <si>
    <t>7.1.3</t>
  </si>
  <si>
    <t>7.1.3.1</t>
  </si>
  <si>
    <t>7.1.3.2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</si>
  <si>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</si>
  <si>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</si>
  <si>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</si>
  <si>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</si>
  <si>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</si>
  <si>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</si>
  <si>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</si>
  <si>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</si>
  <si>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7.1.2.3</t>
  </si>
  <si>
    <t>7.1.1.12</t>
  </si>
  <si>
    <t>7.1.1.13</t>
  </si>
  <si>
    <t>7.1.1.14</t>
  </si>
  <si>
    <t>Бурение 3-х скважин за б/о Северянка</t>
  </si>
  <si>
    <t>Ремонт скважин №2, 3, 4 ,9</t>
  </si>
  <si>
    <t>Капитальный ремонт и ремонт автомобильных дорог общего пользования местного значения</t>
  </si>
  <si>
    <t>МП «Развитие сети автомобильных дорог Голубицкого сельского поселения Темрюкского района»</t>
  </si>
  <si>
    <t xml:space="preserve">МП «Капитальный ремонт и ремонт автомобильных дорог на территории Фонталовского сельского поселения Темрюкского района на 2018 год» </t>
  </si>
  <si>
    <t xml:space="preserve">Капитальный ремонт и ремонт автомобильных дорог общего пользования </t>
  </si>
  <si>
    <t>7.2.8</t>
  </si>
  <si>
    <t>Подготовка и утверждение документации по планировке территории в целях жилищного строительства</t>
  </si>
  <si>
    <t>7.2.9</t>
  </si>
  <si>
    <t>Разработка ПСД по обеспечению земельных участков выделенных для многодетных семей, инженерной инфраструктурой в целях жилищного строительства</t>
  </si>
  <si>
    <t>8.1</t>
  </si>
  <si>
    <t>8.2</t>
  </si>
  <si>
    <t>3.4</t>
  </si>
  <si>
    <t>3.5</t>
  </si>
  <si>
    <t>Отдел по делам молодежи администрации муниципального образования Темрюкский район</t>
  </si>
  <si>
    <t>Управление сельского хозяйства и перерабатывающей промышленности администрации муниципального образования Темрюкский район</t>
  </si>
  <si>
    <t>Управление культуры администрации муниципального образования Темрюкский район, директор МБУ ДОУ ДШИ пос.Юбилейный</t>
  </si>
  <si>
    <t>Управление культуры администрации муниципального образования Темрюкский район, директор МБУК "РДК"</t>
  </si>
  <si>
    <t>Управление культуры администрации муниципального образования Темрюкский район</t>
  </si>
  <si>
    <t>Управление культуры администрации муниципального образования Темрюкский район, директор МБУ ДО ДШИ г. Темрюка</t>
  </si>
  <si>
    <t>Управление культуры администрации муниципального образования Темрюкский район, директор МБУ ДО ДШИ ст.Старотитаровской</t>
  </si>
  <si>
    <t>Управление культуры администрации муниципального образования Темрюкский район, директор МБУ ДО ДШИ г.Темрюка</t>
  </si>
  <si>
    <t>Управление культуры администрации муниципального образования Темрюкский район, директор МБУК "Межпоселенческая библиотека"</t>
  </si>
  <si>
    <t>Управление культуры администрации муниципального образования Темрюкский район, директор МБУ ДО ДШИ ст.Тамань</t>
  </si>
  <si>
    <t>ГП КК "Развитие культуры" МП "Развитие культуры Голубицкого сельского поселения Темрюкского района"</t>
  </si>
  <si>
    <t>ГП КК "Развитие культуры", МП "Развитие культуры Темрюкского городского поселения Темрюкского района"</t>
  </si>
  <si>
    <t xml:space="preserve">ГП КК "Развитие культуры", МП "Развитие культуры  Фонталовского сельского поселения Темрюкского района" </t>
  </si>
  <si>
    <t xml:space="preserve">Инженерно-геологические изыскания топографо-геодезические работы по объекту «Водно-спортивная гребная база» расположенная по адресу:г. Темрюк ул. Холодова, 15 и государственная экспертиза проектов «Капитальный ремонт системы отопления, водоснабжения, и электроснабжения здания МБУ ДО ДЮСШ «Виктория» в      ст-ца Голубицкая, по ул. Курортная д. 106» и «Строительство транспортабельной котельной установки - 1260 кВт для здания спортзала располо-женного  по адресу  ул. Курортная д.106, ст-ца Голубицкая, Темрюкского района
</t>
  </si>
  <si>
    <t>Отдел по физической культуре и спорту администрации муниципального образования Темрюкский район</t>
  </si>
  <si>
    <t>Ремонт спортивного зала в спортивном комплексе МБУ ФОСК "Виктория"</t>
  </si>
  <si>
    <t xml:space="preserve">МП «Обеспечение и развитие физической культуры и спорта в Темрюкском районе» </t>
  </si>
  <si>
    <t>МП "Развитие физической культуры и массового спорта в Ахтанизовском сельском поселении Темрюкского района"</t>
  </si>
  <si>
    <t>МП "Развитие массового спорта в Краснострельском сельском поселении Темрюкского района"</t>
  </si>
  <si>
    <t>Отдел по социально-трудовым отношениям и вопросам здравоохранения администрации муниципального образования Темрюкский район</t>
  </si>
  <si>
    <t xml:space="preserve">Возмещение расходов за наем жилого помещения приглашенным врачам специалиста и другим высококвали- фицированным специалистам, а также специалистам со средним профессиональным (медицинским) образованием (фельдшер), приглашенным для осуществления трудовой деятельности на Темрюкской станции скорой медицинской помощи или ее отделениях
</t>
  </si>
  <si>
    <t xml:space="preserve">Предоставление компенсационных выплат на возмещение расходов по оплате отопления и освещения отдельным категориям граждан, работающим и проживающим в сельских населенных пунктах  
</t>
  </si>
  <si>
    <t>Предоставление субсидии на приобретение оборудования и имущества для нужд МУП "Универсал"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</si>
  <si>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</t>
  </si>
  <si>
    <t>МП "Экологическое оздоровление территории муниципального образования Темрюкский район"</t>
  </si>
  <si>
    <t>Предоставление молодым семьям, признанных в установленном порядке нуждающимися в улучшении жилищных условий, социальных выплат на приобретение жилья или строительство жилого дома</t>
  </si>
  <si>
    <t>Муниципальное образование Темрюкский район</t>
  </si>
  <si>
    <t>МП «Обеспечение жильем молодых семей на территории муниципального образования  Темрюкский район»</t>
  </si>
  <si>
    <t>Приобретение жилья для детей-сирот и детей, оставшихся без попечения родителей, лиц из числа детей-сирот и детей, оставшихся без попечения родителей</t>
  </si>
  <si>
    <t>Управление имущественных и земельных отношений администрации муниципального образования Темрюкский район</t>
  </si>
  <si>
    <t>МП "Управление и контроль за муниципальным имуществом и земельными ресурсами на территории муниципального образования Темрюкский район"</t>
  </si>
  <si>
    <t>Приобретение жилья в муниципальном образовании Темрюкский район для кадрового состава муниципальных учреждений</t>
  </si>
  <si>
    <t>МБУ "Аварийно-спасательный отряд Темрюкского района" муниципального образования Темрюкский район</t>
  </si>
  <si>
    <t>МП "Обеспечение безопасности населения в Темрюкском районе"</t>
  </si>
  <si>
    <t>Подготовка проектов внесения изменений в Генеральные планы сельских поселений, в том числе:</t>
  </si>
  <si>
    <t>МП "Подготовка градостроительной и землеустроительной документации на территории муниципального образования Темрюкский район"</t>
  </si>
  <si>
    <t>Подготовка проекта внесения изменений в Генеральный план Ахтанизовского сельского поселения</t>
  </si>
  <si>
    <t>Ахтанизовское сельское поселений</t>
  </si>
  <si>
    <t>Подготовка проекта внесения изменений в Генеральный план Вышестеблиевского сельского поселения</t>
  </si>
  <si>
    <t>Подготовка проекта внесения изменений в Генеральный план Голубицкого сельского поселения</t>
  </si>
  <si>
    <t>Подготовка проекта внесения изменений в Генеральный план Запорожского сельского поселения</t>
  </si>
  <si>
    <t>Подготовка проекта внесения изменений в Генеральный план Краснострельского сельского поселения</t>
  </si>
  <si>
    <t>Подготовка проекта внесения изменений в Генеральный план Курчанского сельского поселения</t>
  </si>
  <si>
    <t>Подготовка проекта внесения изменений в Генеральный план Новотаманского сельского поселения</t>
  </si>
  <si>
    <t>Подготовка проекта внесения изменений в Генеральный план Сенного сельского поселения</t>
  </si>
  <si>
    <t>Подготовка проекта внесения изменений в Генеральный план Старотитаровского сельского поселения</t>
  </si>
  <si>
    <t>Подготовка проекта внесения изменений в Генеральный план Таманского сельского поселения</t>
  </si>
  <si>
    <t>Подготовка проекта внесения изменений в Генеральный план Фонталовского сельского поселения</t>
  </si>
  <si>
    <t>Подготовка проектов внесения изменений в Правила землепользования и застройки сельских поселений, в том числе:</t>
  </si>
  <si>
    <t>Подготовка проекта внесения изменений в Правила землепользования и застройки Ахтанизовского сельского поселения</t>
  </si>
  <si>
    <t>Подготовка проекта внесения изменений в Правила землепользования и застройки Вышестеблиевского сельского поселения</t>
  </si>
  <si>
    <t>Подготовка проекта внесения изменений в Правила землепользования и застройки Голубицкого сельского поселения</t>
  </si>
  <si>
    <t>Подготовка проекта внесения изменений в Правила землепользования и застройки Запорожского сельского поселения</t>
  </si>
  <si>
    <t>Подготовка проекта внесения изменений в Правила землепользования и застройки Краснострельского сельского поселения</t>
  </si>
  <si>
    <t>Подготовка проекта внесения изменений в Правила землепользования и застройки Курчанского сельского поселения</t>
  </si>
  <si>
    <t>Подготовка проекта внесения изменений в Правила землепользования и застройки Новотаманского сельского поселения</t>
  </si>
  <si>
    <t>Подготовка проекта внесения изменений в Правила землепользования и застройки Сенного сельского поселения</t>
  </si>
  <si>
    <t>Подготовка проекта внесения изменений в Правила землепользования и застройки Старотитаровского сельского поселения</t>
  </si>
  <si>
    <t>Подготовка проекта внесения изменений в Правила землепользования и застройки Таманского сельского поселения</t>
  </si>
  <si>
    <t>Подготовка проекта внесения изменений в Правила землепользования и застройки Фонталовского сельского поселения</t>
  </si>
  <si>
    <t>Управление архитектуры и градостроительства администрации муниципального образования Темрюкский район</t>
  </si>
  <si>
    <t>Строительство школы на 1100 мест в г. Темрюке, по ул. Юбилейной</t>
  </si>
  <si>
    <t>Управление капитального строительства и ТЭК администрация муниципального образования Темрюкский район</t>
  </si>
  <si>
    <t>6.5</t>
  </si>
  <si>
    <t>Строительство газопровода высокого и низкого давления и ШГРП на территории Темрюкского городского поселения Темрюкского района</t>
  </si>
  <si>
    <t>МП Темрюкского городского поселения Темрюкского района "Развитие газоснабжения"</t>
  </si>
  <si>
    <t>МП "Развитие инженерной инфраструктуры в Краснострельском сельском поселении Темрюкского района на 2018 год"</t>
  </si>
  <si>
    <t>6.6</t>
  </si>
  <si>
    <t>Газификация западного микрорайона в ст-це Курчанской Темрюкского района</t>
  </si>
  <si>
    <t>МП "Газификация Курчанского сельского поселения Темрюкского района на 2016-2018 годы"</t>
  </si>
  <si>
    <t>6.7</t>
  </si>
  <si>
    <t xml:space="preserve">Разработка проектно-сметной документации и строительство межпоселенческого газопровода высокого давления в обход хут. Коржевского Славянского района </t>
  </si>
  <si>
    <t>МП "Комплексное развитие Темрюкского района в сфере строительства"</t>
  </si>
  <si>
    <t>Газификация Таманского сельского поселения, Темрюкский район</t>
  </si>
  <si>
    <t xml:space="preserve">Таманское сельское поселение </t>
  </si>
  <si>
    <t>Строительство газопроводов в Таманском сельском поселении Темрюкского района</t>
  </si>
  <si>
    <t>6.8</t>
  </si>
  <si>
    <t>6.9</t>
  </si>
  <si>
    <t>6.10</t>
  </si>
  <si>
    <t>Строительство подводящего газопровода пос. Веселовка</t>
  </si>
  <si>
    <t xml:space="preserve">Новотаманское сельское поселение </t>
  </si>
  <si>
    <t>8. Капитальный и текущий ремонт административных зданий</t>
  </si>
  <si>
    <t>9. Дорожное хозяйство</t>
  </si>
  <si>
    <t>10. Архитектура и градостроительство</t>
  </si>
  <si>
    <t>11. Развитие агропромышленного комплекса</t>
  </si>
  <si>
    <t>12. Предупреждение ЧС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</si>
  <si>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</si>
  <si>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</si>
  <si>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</si>
  <si>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</si>
  <si>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</si>
  <si>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</si>
  <si>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</si>
  <si>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</si>
  <si>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</si>
  <si>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</si>
  <si>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</si>
  <si>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10.2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</si>
  <si>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</si>
  <si>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</si>
  <si>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</si>
  <si>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</si>
  <si>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</si>
  <si>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</si>
  <si>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</si>
  <si>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</si>
  <si>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</si>
  <si>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</si>
  <si>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</si>
  <si>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Управление капитального строительства и ТЭК администрации муниципального образования Темрюкский район</t>
  </si>
  <si>
    <t xml:space="preserve"> МП "Комплексное развитие Темрюкского района в сфере строительства"</t>
  </si>
  <si>
    <t>Капитальный и текущий ремонт административных зданий; инженерных коммуникаций гаражей и благоустройство территории (с изготовлением проектно-сметной документации и проведение государственной экспертизы) администрации муниципального образования Темрюкский район</t>
  </si>
  <si>
    <t>13. Доступная среда для инвалидов и других маломобильных групп населения</t>
  </si>
  <si>
    <t>14. Экологическое оздоровление</t>
  </si>
  <si>
    <t>15. Развитие экономики</t>
  </si>
  <si>
    <t>16. Обеспечение доступности жилья</t>
  </si>
  <si>
    <t>16.1</t>
  </si>
  <si>
    <t>16.2</t>
  </si>
  <si>
    <t>16.3</t>
  </si>
  <si>
    <t>Строительство молодежного рекреационного центра в пос. Кучугуры</t>
  </si>
  <si>
    <t>отдел инвестиционного развития, малого бизнеса и промышленности</t>
  </si>
  <si>
    <t>ООО "РеалКомПортал"</t>
  </si>
  <si>
    <t>Строительство туристического экспозиционного центра</t>
  </si>
  <si>
    <t>Иорданян Тигран Мясникович</t>
  </si>
  <si>
    <t>13.3</t>
  </si>
  <si>
    <t>Строительство МПК ООО "КГС - МОЛ" в порту Темрюк</t>
  </si>
  <si>
    <t>ЗАО "Кубаньгрузсервис"</t>
  </si>
  <si>
    <t>13.4</t>
  </si>
  <si>
    <t>Строительство зернового терминального комплекса в порту Тамань</t>
  </si>
  <si>
    <t>ООО "Зерновой терминальный комплекс"</t>
  </si>
  <si>
    <t>13.5</t>
  </si>
  <si>
    <t>Строительство Таманского терминала навалочных грузов</t>
  </si>
  <si>
    <t>ООО "ОТЭКО-Портсервис"</t>
  </si>
  <si>
    <t>13.6</t>
  </si>
  <si>
    <t>Строительство перегрузочного комплекса генеральных грузов открытого и крытого хранения в порту Кавказ</t>
  </si>
  <si>
    <t>ЗАО "ЛадаГеленджикТранс"</t>
  </si>
  <si>
    <t>13.7</t>
  </si>
  <si>
    <t>Строительство жилого микрорайона в ст-це Тамань</t>
  </si>
  <si>
    <t>ЗАО "Таманьнефтегаз"</t>
  </si>
  <si>
    <t>13.8</t>
  </si>
  <si>
    <t>Строительство перегрузочного комплекса сырой нефти и нефтепродуктов в районе мыса Железный Рог</t>
  </si>
  <si>
    <t>ООО "Союзресурс Кубань"</t>
  </si>
  <si>
    <t>13.9</t>
  </si>
  <si>
    <t>Комплексная застройка территории "Янтарный берег"</t>
  </si>
  <si>
    <t>ООО "Кастом Кэпитал Групп"</t>
  </si>
  <si>
    <t>13.10</t>
  </si>
  <si>
    <t>Строительство санаторно-оздоровительсного комплекса "Дельфин"</t>
  </si>
  <si>
    <t>ЗАО УДОЛ "Энергетик"</t>
  </si>
  <si>
    <t>13.11</t>
  </si>
  <si>
    <t>Строительство малоэтажного комплекса "Три моря"</t>
  </si>
  <si>
    <t>ООО "Тринфико Девелопмент"</t>
  </si>
  <si>
    <t>13.12</t>
  </si>
  <si>
    <t>13.13</t>
  </si>
  <si>
    <t>Строительство тепличного комплекса</t>
  </si>
  <si>
    <t>ООО "Грин Хаус Юг"</t>
  </si>
  <si>
    <t>13.14</t>
  </si>
  <si>
    <t>Реконструкция винзавода и закладка виноградников на 315 га.</t>
  </si>
  <si>
    <t>ООО Винодельня "Юбилейная"</t>
  </si>
  <si>
    <t>13.15</t>
  </si>
  <si>
    <t>Строительства перевалочной базы и крупногабаритных и тяжеловесных грузов (КТГ)</t>
  </si>
  <si>
    <t>Строительство жилого комплекса из 8-ми и 5-ти этажных домов в г.Темрюке</t>
  </si>
  <si>
    <t>ООО "Грин Хаус Эко"</t>
  </si>
  <si>
    <t>Строительство объекта придорожного сервиса, в том числе кафе</t>
  </si>
  <si>
    <t>ИП Емельянова Викторич Ивановна</t>
  </si>
  <si>
    <t>Строительство малоэтажных коттеджей, гостиничных домов, бунгала с элементами курортной инфраструктуры в пос. Гарькуша</t>
  </si>
  <si>
    <t>ИП Климов Константин Игоревич</t>
  </si>
  <si>
    <t>Строительство транспортного перехода через Керченский пролив</t>
  </si>
  <si>
    <t>ФКУ "Управление федеральных автомобильных дорог "Тамань"</t>
  </si>
  <si>
    <t>Строительство двух многофункциональных зон дорожного сервиса на участках км 25+400 (слева) и км 26+400 (справа) подъезда от автомобильной дороги М-25 Новороссийск - Керченский пролив к городу Керч и сухогрузному району морского порта Тамань Краснодарского края</t>
  </si>
  <si>
    <t>ООО "ЛУКОЙЛ-Югнефтепродукт"</t>
  </si>
  <si>
    <t>Создание сухогрузного морского порта Тамань</t>
  </si>
  <si>
    <t>ФКУ "Ространсмодернизация"</t>
  </si>
  <si>
    <t>Строительство Таманского зернового терминала в пос. Волна</t>
  </si>
  <si>
    <t>ООО "Агрохолдинг Тамань"</t>
  </si>
  <si>
    <t>ООО "Росмортранс Темрюк"</t>
  </si>
  <si>
    <t>Реконструкция Тамансой базы СУГ</t>
  </si>
  <si>
    <t xml:space="preserve">Строительство комплекса перегрузки нефтепродуктов </t>
  </si>
  <si>
    <t>ООО "Темрюкский перегрузочный комплекс Диан"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</si>
  <si>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</si>
  <si>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</si>
  <si>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</si>
  <si>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</si>
  <si>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</si>
  <si>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</si>
  <si>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</si>
  <si>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</si>
  <si>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</si>
  <si>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</si>
  <si>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</si>
  <si>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</si>
  <si>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</si>
  <si>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</si>
  <si>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</si>
  <si>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</si>
  <si>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</si>
  <si>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</si>
  <si>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</si>
  <si>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</si>
  <si>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</si>
  <si>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</si>
  <si>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</si>
  <si>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</si>
  <si>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</si>
  <si>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</si>
  <si>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</si>
  <si>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МП "Поддержка малого и среднего предпринимательства в муниципальном образовании Темрюкский район"</t>
  </si>
  <si>
    <t>МП "Развитие экономики в муниципальном образовании Темрюкский район"</t>
  </si>
  <si>
    <t>Вышестеблиевс-кое сельское поселение</t>
  </si>
  <si>
    <t>Повышение инвестиционной привлекательности муниципального образования Темрюкский район</t>
  </si>
  <si>
    <t>Развитие малого и среднего предпринимательства в муниципальном образовании Темрюкский район</t>
  </si>
  <si>
    <t>Изготовление проектно-сметной документации по мероприятиям обеспечения доступности для инвалидов и других маломобильных групп населения здания гинекологического отделения муниципального бюджетного учреждения здравоохранения «Центральная районная больница муниципального образования Темрюкский район», расположенное по адресу: город Темрюк, ул. Октябрьская, 184</t>
  </si>
  <si>
    <t>Обеспечение доступности для инвалидов и других маломобильных групп населения здания клинико-диагностической лаборатории муниципального бюджетного учреждения здравоохранения «Центральная районная больница муниципального образования Темрюкский район», расположенное по адресу: город Темрюк, ул. Октябрьская, 184</t>
  </si>
  <si>
    <t xml:space="preserve">Изготовление проектно-сметной документации по мероприятиям обеспечения доступности для инвалидов и других маломобильных групп населения здания поликлиники и здания рентгенологии Таманской участковой больницы муниципального бюджетного учреждения здравоохранения «Центральная районная больница муниципального образования Темрюкский 
район», расположенное по адресу: ст. Тамань,                      ул. Карла Маркса, 61
</t>
  </si>
  <si>
    <t>Изготовление проектно-сметной документации по мероприятиям обеспечения доступности для инвалидов и других маломобильных групп населения здания родильного дома муниципального бюджетного учреждения здравоохранения «Центральная районная больница муниципального образования Темрюкский район», расположенное по адресу: город Темрюк, ул. Октябрьская, 184</t>
  </si>
  <si>
    <t>Обеспечение доступности для инвалидов и других маломобильных групп населения здания детского инфекционного отделения муниципального бюджетного учреждения здравоохранения «Центральная районная больница муниципального образования Темрюкский район», расположенного по адресу: город Темрюк, ул. Октябрьская, 184</t>
  </si>
  <si>
    <t xml:space="preserve">Обеспечение доступности для инвалидов и других маломобильных групп населения здания гинекологического отделения муниципального бюджетного учреждения здравоохранения «Центральная районная больница муниципального образования Темрюкский район», расположенного по адресу: город Темрюк, 
ул. Октябрьская, 184
</t>
  </si>
  <si>
    <t xml:space="preserve">Обеспечение доступности для инвалидов и других маломобильных групп населения здания поликлиники, рентгенологии и стационара Таманской участковой больницы муниципального бюджетного учреждения здравоохранения «Центральная районная больница муниципального образования Темрюкский 
район», расположенное по адресу: ст. Тамань, ул. Карла Маркса, 61
</t>
  </si>
  <si>
    <t xml:space="preserve">Обеспечение доступности для инвалидов и других маломобильных групп населения здания поликлиники и стационара 
Старотитаровской участковой больницы муниципального бюджетного учреждения здравоохранения «Центральная районная больница муниципального образования Темрюкский район», расположенное по адресу: ст. Старотитаровская, Переулок Почтовый, 11 «А»
</t>
  </si>
  <si>
    <t>Обеспечение доступности для инвалидов и других маломобильных групп населения здания родильного дома муниципального бюджетного учреждения здравоохранения «Центральная районная больница муниципального образования Темрюкский район», расположенное по адресу: город Темрюк, ул. Октябрьская, 184</t>
  </si>
  <si>
    <t>МП "Создание доступной среды для инвалидов и других маломобильных групп населения в муниципальном образовании Темрюкский район"</t>
  </si>
  <si>
    <t xml:space="preserve">Отдел по социально-трудовым отношениям и вопросам здравоохраненич администрации муниципального образования Темрюкский район, МКУ «Архитектурный центр» (по согласованию), МБУЗ «ЦРБ МО ТР» (по согласованию)
</t>
  </si>
  <si>
    <t>Изготовление проектно-сметной документации по мероприятиям обеспечения доступности для инвалидов и других маломобильных групп населения здания детского инфекционного отделения муниципального бюджетного учреждения здравоохранения «Центральная районная больница муниципального 
образования Темрюкский район», расположенное по адресу: город Темрюк, ул. Октябрьская, 184</t>
  </si>
  <si>
    <t xml:space="preserve">Обеспечение доступности для инвалидов и других маломобильных групп населения здания хирургического корпуса муниципального бюджетного учреждения здравоохранения «Центральная районная больница муниципального образования Темрюкский район», расположенное по адресу: город Темрюк, ул. Октябрьская, 184 </t>
  </si>
  <si>
    <t xml:space="preserve">Изготовление проектно-сметной документации по мероприятиям обеспечения доступности для инвалидов и других маломобильных групп населения здания поликлиники и стационара Старотитаровской участковой больницы муниципального бюджетного учреждения здравоохранения «Центральная районная больница муниципального образования Темрюкский район», расположенное по адресу: ст. Старотитаровская, пер. Почтовый, 11А
</t>
  </si>
  <si>
    <t>Изготовление проектно-сметной документации по мероприятиям обеспечения доступности для инвалидов и других маломобильных групп населения здания  Темрюкского районного правления ВОИ, расположенное по адресу: город Темрюк, ул. Степана Разина, д 48б</t>
  </si>
  <si>
    <t>Обеспечение доступности для инвалидов и других маломобильных групп населения здания  Темрюкского районного правления ВОИ, расположенное по адресу: город Темрюк, ул. Степана Разина, д 48б</t>
  </si>
  <si>
    <t>Управление образованием администрации муниципального образования Темрюкский район</t>
  </si>
  <si>
    <t>Курчанское и Таманское сельские поселения</t>
  </si>
  <si>
    <t>Проектирование по строительству детских садов в ст-це Тамань и ст-це Курчанской</t>
  </si>
  <si>
    <t>Строитедьство детских садов в ст-це Тамань, ст-це Курчанской</t>
  </si>
  <si>
    <t>Городское и сельские поселения</t>
  </si>
  <si>
    <t>Проектирование по капитальному ремонту в образовательных учреждениях  МБОУ СОШ № 2, 3, 4, 5, 6, 7, 9, 12, 13, 14, 16, 17, 18, 19, 20</t>
  </si>
  <si>
    <t>Проектирование по капитальному ремонту в образовательных учреждениях МБДОУ ДС № 27,48,31,7,30,17,35,52,45,39,42,26,33,11,28,24,23,5,6</t>
  </si>
  <si>
    <t>Капитальный ремонт внутренних сетей электроснабжения здания МБОУСОШ № 6</t>
  </si>
  <si>
    <t>Капитальный ремонт, замена дверных и оконных блоков в МБОУ СОШ № 22</t>
  </si>
  <si>
    <t>Капитальный ремонт, замена дверных и оконных блоков в МБДОУ ДС № 7</t>
  </si>
  <si>
    <t>Капитальный ремонт кровли МАУДО ОЦ</t>
  </si>
  <si>
    <t>Капитальный ремонт спортивного зала МАУДО ОЦ</t>
  </si>
  <si>
    <t>Капитальный ремонт кровли в МБДОУ ДС КВ № 3</t>
  </si>
  <si>
    <t xml:space="preserve">Строительство  центра дополнительного образования в г. Темрюке </t>
  </si>
  <si>
    <t>Проектирование, строительство (реконструкция), ремонт капитальный ремонт автомобильных дорог общего пользования местного значения и дорожных сооружений, являющихся их технологической частью (искуственных  дорожных сооружений)</t>
  </si>
  <si>
    <t>МП "Комплексное развитие Темрюкского района в сфере дорожного хозяйства"</t>
  </si>
  <si>
    <t>Развитие систем наружного освещения Вышестеблиевском сельском поселении</t>
  </si>
  <si>
    <t>ГП КК "Развитие жилищно-коммунального хозяйства" МП "Развитие жилищно-коммунального хозяйства Голубицкого сельского поселения Темрюкского района"</t>
  </si>
  <si>
    <t>Электроснабжение, водоснабжение, газоснабжение ул.Широкой, пер.Новый пос.Красноармейский</t>
  </si>
  <si>
    <t>Проектирование и строительство водоснабжения ул.Садовая, ул.Полевая, ул.Молодежная, ул.Пушкина, ул.Луговая на участке между ул.Шоссейная и ул. Мира хут.Белый</t>
  </si>
  <si>
    <t>Проектирование и строительство по объекту "Уличное освещение ул.Новая пос. Стрелка"</t>
  </si>
  <si>
    <t xml:space="preserve">ГП КК "Развитие культуры", МП "Развитие культуры  Старотитаровского сельского поселения Темрюкского района" </t>
  </si>
  <si>
    <t>Ремонт сетей водоснабжения в Старотитаровском сельском поселении Темрюкского района</t>
  </si>
  <si>
    <t>ГП КК "Развитие образования", МП "Развитие образования в Темрюкском районе"</t>
  </si>
  <si>
    <t>Текущий и аварийный ремот систем коммуникаций</t>
  </si>
  <si>
    <t>Приобретение технологического оборудования для пищеблока</t>
  </si>
  <si>
    <t>Приобретение ученической  мебели по общеобразовательным  учреждениям (столы, стулья)</t>
  </si>
  <si>
    <t>Мероприятия по повышению противопожарной безопасности образовательных организаций</t>
  </si>
  <si>
    <t>Устройство систем видеонаблюдения в образовательных организациях,  их техническое обслуживание, в том числе софинансирование 10%</t>
  </si>
  <si>
    <t>Установка системы стрелец-мониторинг, вывод сигнала на пульт 01, обслуживание</t>
  </si>
  <si>
    <t>Устройство, ремонт ограждений территорий образовательных организаций (софинансирование государственной программы Краснодарского края "Обеспечение безопасности населения" подпрограммы "Профилактика терроризма в Краснодарском крае" в части обеспечения инженерно-технической защищенности муниципальных образовательных организаций)</t>
  </si>
  <si>
    <t>Подготовка образовательных учреждений к осенне-зимнему периоду 2018-2019 гг.</t>
  </si>
  <si>
    <t xml:space="preserve"> МП "Развитие образования в Темрюкском районе"</t>
  </si>
  <si>
    <t xml:space="preserve">Реконструкция спортивного зала МБОУ СОШ № 18 </t>
  </si>
  <si>
    <t>МП "Развитие жилищно-коммунального хозяйства Ахтанизовского сельского поселения Темрюкского района"</t>
  </si>
  <si>
    <t>МП "Развитие жилищно-коммунального хозяйства Краснострельского сельского поселения на 2018 год"</t>
  </si>
  <si>
    <t>Обеспечение земельных участков инженерной инфраструктурой (газоснабжение) обслуживание ШРП</t>
  </si>
  <si>
    <t>Обеспечение земельных участков инженерной инфраструктурой (водоснабжение) (выполнение работ)</t>
  </si>
  <si>
    <t>МП Темрюкского городского поселения Темрюкского района "Развитие систем водоснабжения"</t>
  </si>
  <si>
    <t>Капитальный ремонт, содержание, реконструкция существующих систем водоснабжения на территории Темрюкского городского поселения Темрюкского района</t>
  </si>
  <si>
    <t>МП "Развитие водоснабжения и водоотведения Таманского сельского поселения Темрюкского района на 2016-2018 годы"</t>
  </si>
  <si>
    <t>МП "Развитие систем наружного освещения, энергосбоережения и повышения энергетической эффективности Таманского сельского поселения ТР на 2016-2018 годы"</t>
  </si>
  <si>
    <t>МП "Газификация Таманского сельского поселения Темрюкского района на 2016-2018 годы"</t>
  </si>
  <si>
    <t xml:space="preserve"> МП "Газификация Таманского сельского поселения Темрюкского района на 2016-2018 годы"</t>
  </si>
  <si>
    <t>МП "Энергосбережение и повышение энергетической эффективности Запорожского сельского поселения на 2018-2019 годы"</t>
  </si>
  <si>
    <t xml:space="preserve">МП "Развитие сети наружного освещения Курчанского сельского поселения Темрюкского района на 2016-2018 годы" </t>
  </si>
  <si>
    <t>МП "Капитальный ремонт и ремонт автомобильных дорог на территории Курчанского сельского поселения  на 2016-2018 годы"</t>
  </si>
  <si>
    <t>7.1.1.11</t>
  </si>
  <si>
    <t>Развитие водоснабжения в Курчанском сельском поселении</t>
  </si>
  <si>
    <t>МП "Развитие  водоснабжения населенных пунктов Курчанского сельского поселения Темрюкского района на 2016-2018 годы"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</si>
  <si>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</si>
  <si>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</si>
  <si>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</si>
  <si>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</si>
  <si>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</si>
  <si>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</si>
  <si>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</si>
  <si>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</si>
  <si>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</si>
  <si>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</si>
  <si>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</si>
  <si>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</si>
  <si>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</si>
  <si>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</si>
  <si>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Примечание</t>
  </si>
  <si>
    <t>Проектирование по строительству спортивных залов в МБОУ СОШ № 8, 26</t>
  </si>
  <si>
    <t>Строительство спортзалов в МБОУ СОШ № 8, 26</t>
  </si>
  <si>
    <t>Сенное, Новотаманское сельские поселения</t>
  </si>
  <si>
    <t>ГП КК «Развитие общественной инфраструктуры муниципального значения», ГП КК «Социально-экономическое и территориальное развитие  муниципальных образований», МП "Комплексное развитие Темрюкского района в сфере строительства"</t>
  </si>
  <si>
    <t>Отдел по физической культуре и спорту администрации муниципального образования Темрюкский район, администрация Ахтанизовского сельского поселения Темрюкского района</t>
  </si>
  <si>
    <t>Отдел по физической культуре и спорту администрации муниципального образования Темрюкский район, администрация Краснострельского сельского поселения Темрюкского района</t>
  </si>
  <si>
    <t>Отдел по физической культуре и спорту администрации муниципального образования Темрюкский район, администрация Вышестеблиевского сельского поселения Темрюкского района</t>
  </si>
  <si>
    <t>Отдел по физической культуре и спорту администрации муниципального образования Темрюкский район, администрация Старотитаровского сельского поселения Темрюкского района</t>
  </si>
  <si>
    <t>Управление культуры администрации муниципального образования Темрюкский район, администрация Запорожского сельского поселения</t>
  </si>
  <si>
    <t>Управление культуры администрации муниципального образования Темрюкский район, администрация Вышестеблиевского сельского поселения</t>
  </si>
  <si>
    <t>Управление культуры администрации муниципального образования Темрюкский район, администрация Краснострельского поселения</t>
  </si>
  <si>
    <t>Управление культуры администрации муниципального образования Темрюкский район, администрация Голубицкого сельского поселения</t>
  </si>
  <si>
    <t>Управление культуры администрации муниципального образования Темрюкский район, администрация Ахтанизовского сельского поселения</t>
  </si>
  <si>
    <t>Управление культуры администрации муниципального образования Темрюкский район, администрация Темрюкского городского поселения</t>
  </si>
  <si>
    <t>Управление культуры администрации муниципального образования Темрюкский район, администрация Новотаманского сельского поселения</t>
  </si>
  <si>
    <t>Управление культуры администрации муниципального образования Темрюкский район, администрация Старотитаровского сельского поселения</t>
  </si>
  <si>
    <t>Управление культуры администрации муниципального образования Темрюкский район, администрация Фонталовского сельского поселения</t>
  </si>
  <si>
    <t>Управление капитального строительства и ТЭК администрация муниципального образования Темрюкский район, администрация Ахтанизовского сельского поселения Темрюкского района</t>
  </si>
  <si>
    <t>Управление капитального строительства и ТЭК администрация муниципального образования Темрюкский район, администрация Краснострельского сельского поселения Темрюкского района</t>
  </si>
  <si>
    <t>Управление капитального строительства и ТЭК администрация муниципального образования Темрюкский район,, администрация Темрюкского городского поселения</t>
  </si>
  <si>
    <t>Управление капитального строительства и ТЭК администрация муниципального образования Темрюкский район, администрация Темрюкского городского поселения</t>
  </si>
  <si>
    <t>Управление капитального строительства и ТЭК администрация муниципального образования Темрюкский район,, администрация Курчанского сельского поселения Темрюкского района</t>
  </si>
  <si>
    <t>Управление капитального строительства и ТЭК администрация муниципального образования Темрюкский район, администрация Таманского сельского поселения Темрюкского района</t>
  </si>
  <si>
    <t>Управление капитального строительства и ТЭК администрация муниципального образования Темрюкский район, администрация Новотаманского сельского поселения Темрюкского района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</si>
  <si>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Ахтанизовского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</si>
  <si>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Голубицкого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</si>
  <si>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Запорожского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</si>
  <si>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Краснострельского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</si>
  <si>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Сенного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</si>
  <si>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Старотитаровского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</si>
  <si>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Таманского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</si>
  <si>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Темрюкского городского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</si>
  <si>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Курчанского сельского поселения</t>
  </si>
  <si>
    <t>Управление капитального строительства и ТЭК администрации муниципального образования Темрюкский район, администрация Запорожского сельского поселения</t>
  </si>
  <si>
    <t>Управление капитального строительства и ТЭК администрации муниципального образования Темрюкский район, администрация Сенного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</si>
  <si>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Вышестеблиевского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</si>
  <si>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Новотаманского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</si>
  <si>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Фонталовского сельского поселения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</si>
  <si>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</si>
  <si>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</si>
  <si>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</si>
  <si>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</si>
  <si>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</si>
  <si>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</si>
  <si>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</si>
  <si>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</si>
  <si>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</si>
  <si>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</si>
  <si>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</si>
  <si>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</si>
  <si>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</si>
  <si>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2.30</t>
  </si>
  <si>
    <t>Управление культуры администрации муниципального образования Темрюкский район, администрация Краснострельского сельского поселения</t>
  </si>
  <si>
    <t>Создание условий для гражданского становления, духовно-нравственного и патриотического воспитания молодежи</t>
  </si>
  <si>
    <t>7.1.1.15</t>
  </si>
  <si>
    <t xml:space="preserve">Обеспечение доступности для инвалидов и других маломобильных групп населения здания взрослой поликлиники муниципального бюджетного учреждения здравоохранения «Центральная районная больница муниципального образования Темрюкский район», расположенное по адресу: город Темрюк, ул. Таманская, 69а
</t>
  </si>
  <si>
    <t>Разработка проектно-сметной документации по строительству скважин</t>
  </si>
  <si>
    <t>МП "Развитие водоснабжения и водоотведения Запорожского сельского поселения Темрюкского района на 2018 год""</t>
  </si>
  <si>
    <t>Строительство канализационного коллектора в станице Голубицкой, Темрюкский район</t>
  </si>
  <si>
    <t>Управление капитального строительства и ТЭК администрации муниципального образования Темрюкский район, администрация Ахтанизовского сельского поселения</t>
  </si>
  <si>
    <t xml:space="preserve"> Установка приборов учета уличного освещения</t>
  </si>
  <si>
    <t xml:space="preserve">Капитальный ремонт здания по адресу: г. Темрюк, ул. Таманская, 5а </t>
  </si>
  <si>
    <t>МП "Антикризисные меры в жилищно-коммунальном хозяйстве муниципального образования Темрюкский район"</t>
  </si>
  <si>
    <t xml:space="preserve">Всего </t>
  </si>
  <si>
    <t>Капитальный ремонт спортивных залов в МБОУ СОШ № 17,22,31</t>
  </si>
  <si>
    <t>ГП КК "Развитие культуры", МП "Развитие культуры Запорожского сельского поселения Темрюкского района"</t>
  </si>
  <si>
    <t>МП "Газификация Ахтанизовского сельского поселения Темрюкского района"</t>
  </si>
  <si>
    <t>ГП КК "Социально-экономическое и территориальное развитие муниципальных образований", МП "Газификация Новотаманского сельского поселения Темрюкского района"</t>
  </si>
  <si>
    <t>ГП КК "Развитие жилищно-коммунального хозяйства" , МП "Развитие жилищно-коммунального хозяйства Ахтанизовского сельского поселения Темрюкского района"</t>
  </si>
  <si>
    <t>МП "Развитие жилищно-коммунального хозяйства Голубицкого сельского поселения Темрюкского района"</t>
  </si>
  <si>
    <t xml:space="preserve">МП "Развитие жилищно-коммунального хозяйства" в Старотитарвском сельском поселении Темрюкского района
</t>
  </si>
  <si>
    <t>ГП КК "Жилище", МП "Жилище" Запорожского сельского поселения Темрюкского района</t>
  </si>
  <si>
    <t xml:space="preserve"> МП "Развитие жилищно-коммунального хозяйства" в Старотитарвском сельском поселении Темрюкского района</t>
  </si>
  <si>
    <t>ФЦП "Жилище", МП Темрюкского городского поселения Темрюкского района " обеспечение земельных участков, предоставленных многодетным семьям инженерной инфраструктурой в целях жилищного строительства"</t>
  </si>
  <si>
    <t xml:space="preserve">МП «Эффективное муниципальное управление» </t>
  </si>
  <si>
    <t>ГП КК "Развитие сети  автомобильных дорог Краснодарского края",  МП "Развитие сети автомобильных дорог Ахтанизовского сельского поселения Темрюкского района"</t>
  </si>
  <si>
    <t>ГП КК "Развитие сети автомобильных дорог Краснодарского края" МП "Капитальный ремонт и ремонт автомобильных дорог местного значения Новотаманского сельского поселения Темрюкского района на 2018-2020 годы"</t>
  </si>
  <si>
    <t>ГП КК "Развитие сети автомобильных дорог Краснодарского края", МП Темрюкского городского поселения Темрюкского района "Повышение безопасности дорожного движения"</t>
  </si>
  <si>
    <t>ГП КК "Дети Кубани", МП "Управление и контроль за муниципальным имуществом и земельными ресурсами на территории муниципального образования Темрюкский район"</t>
  </si>
  <si>
    <t>Управление культуры администрации муниципального образования Темрюкский район, администрация Сенного сельского поселения</t>
  </si>
  <si>
    <t>МП «Развитие физической культуры и массового спорта в  Вышестеблиевском  сельском поселении Темрюкского района  на 2018 год»</t>
  </si>
  <si>
    <t>МП «Развитие физической культуры и массового спорта» в Старотитаровском сельском поселении Темрюкского района" на 2018 год</t>
  </si>
  <si>
    <t xml:space="preserve">МП "Развитие культуры Запорожского сельского поселения Темрюкского района" </t>
  </si>
  <si>
    <t>1</t>
  </si>
  <si>
    <t>Предоставление субсидий бюджетам муниципальных районов (городских округов) Краснодарского края на софинансирование расходных обязательств органов местного самоуправления муниципальных образований Краснодарского края в части организации предоставления общедоступного и бесплатного начального общего, среднего общего образования по основным общеобразовательным прграммам в муниципальных образовательных организациях (приобретение автобусов и микроавтобусов для муниципальных образовательных организаций )</t>
  </si>
  <si>
    <t>Капитальный ремонт кровли МБУ ДО ДШИ в пос. Сенной, расположенный по адресу: пос. Сенной, ул.Кулакова, 31а</t>
  </si>
  <si>
    <t xml:space="preserve">Осуществление отдельных государственных полномочий на поддержку сельскохозяйственного производства в муниципальном образовании Темрюкский район в части предоставления субсидий гражданам ЛПХ, КФХ, ИП, ведущим деятельность в области сельскохозяйственного производства </t>
  </si>
  <si>
    <t>Приобретение мебели, оборудования и мягкого инвентаря для оснащения дошкольных учреждений</t>
  </si>
  <si>
    <t>Вынос на границу разделения балансовой принадлежности и замена  водомера в садах и школах</t>
  </si>
  <si>
    <t>Капитальный и текущий ремонт образовательных учреждений с целью приведения в соответсвтие с требованиями ФГОС</t>
  </si>
  <si>
    <t>Приобретение воркаут площадки</t>
  </si>
  <si>
    <t>Проектирование спортивной площадки в ст-це Вышестеблиевской</t>
  </si>
  <si>
    <t>Проектирование по капитальному ремонту  спортивных залов в МБОУ СОШ № 14,16,23,24,29, 30</t>
  </si>
  <si>
    <t>факт</t>
  </si>
  <si>
    <t>план</t>
  </si>
  <si>
    <t>Строительство морского терминала по перегрузке нефтепродуктов в морском порту</t>
  </si>
  <si>
    <t>Строительство санаторно-курортного комплекса в пос. Приморском</t>
  </si>
  <si>
    <t>Строительство ВЭС 200 МВт</t>
  </si>
  <si>
    <t>15.28</t>
  </si>
  <si>
    <t>15.29</t>
  </si>
  <si>
    <t>Приобретение  оборудования, в том числе свыше 100 тысяч рублей (лодка и 20 лодочных моторов)</t>
  </si>
  <si>
    <t xml:space="preserve">Ихготовление  проектно-симетной документации по мероприятиям обеспечения доступности для инвалидов и других маломобильных групп населения здания взрослой поликлиники муниципального бюджетного учреждения здравоохранения «Центральная районная больница муниципального образования Темрюкский район», расположенное по адресу: город Темрюк, ул. Таманская, 69а
</t>
  </si>
  <si>
    <t xml:space="preserve">Изготовление проектно-сметной документации по мероприятяиям обеспечения доступности для инвалидов и других маломобильных групп населения здания хирургического корпуса муниципального бюджетного учреждения здравоохранения «Центральная районная больница муниципального образования Темрюкский район», расположенное по адресу: город Темрюк, ул. Октябрьская, 184 </t>
  </si>
  <si>
    <t>13.16</t>
  </si>
  <si>
    <t>МП "Комплексное и устойчивое развитие Старотитаровского сельского поселения Темрюкского района в сфере строительства, архитектуры и дорожного хозяйства" на 2018 год</t>
  </si>
  <si>
    <t>МП "Развитие жилищно-коммунального хозяйства" в Старотитарвском сельском поселении Темрюкского района на 2018 год</t>
  </si>
  <si>
    <t>Развитие водоотведения в Старотитаровском сельском поселении Темрюкского района на 2018 год</t>
  </si>
  <si>
    <t xml:space="preserve">Реконструкция (ремонт)  уличного освещения </t>
  </si>
  <si>
    <t xml:space="preserve">Повышение безопасности дорожного движения </t>
  </si>
  <si>
    <t>Развитие систем наружного освещения Запорожского сельского поселения</t>
  </si>
  <si>
    <t>МП "Развитие систем наружного освещения Запорожского сельского поселения"</t>
  </si>
  <si>
    <t>Энергосбережение и повышение энергетической эффективности в Ахтанизовском сельском поселении</t>
  </si>
  <si>
    <t>МП "Повышение безопасности дорожного движения на территории Курчанского сельского поселения  на 2016-2018 годы"</t>
  </si>
  <si>
    <t>Развитие (ремонт) систем наружного освещения</t>
  </si>
  <si>
    <t>Энергосбережение и повышение энергетической эффективности в Курчанском сельском поселении</t>
  </si>
  <si>
    <t xml:space="preserve">МП "Энергосбережение и повышение энергетической эффективности на территории Курчанского сельского поселения Темрюкского района на 2017-2019 годы" </t>
  </si>
  <si>
    <t>МП "Повышение безопасности дорожного движения на территории Новотаманского сельского поселения Темрюкского района на 2018 год"</t>
  </si>
  <si>
    <t xml:space="preserve">МП «Повышение безопасности дорожного движения на территории Фонталовского сельского поселения Темрюкского района на 2018 год» </t>
  </si>
  <si>
    <t>Развитие водоснабжения в Фонталовском сельском поселении</t>
  </si>
  <si>
    <t>МП "Водоснабжение Фонталовского сельского поселения Темрюкского района на 2018 год"</t>
  </si>
  <si>
    <t>Газификация Фонталовского сельского поселения Темрюкского района</t>
  </si>
  <si>
    <t>Управление капитального строительства и ТЭК администрация муниципального образования Темрюкский район, администрация Фонталовского сельского поселения</t>
  </si>
  <si>
    <t xml:space="preserve">МП "Газификация Фонталовского сельского поселения Темрюкского района  на 2018 год" </t>
  </si>
  <si>
    <t>Развитие систем наружного освещения в Фонталовском сельском поселении, Темрюкский район</t>
  </si>
  <si>
    <t>МП "Развитие систем наружного освещения в Фонталовском сельском поселении ТР в 2018 году"</t>
  </si>
  <si>
    <t xml:space="preserve"> МП "Комплексное развитие Вышестеблиевского сельского поселения Темрюкского района в сфере строительства, архитектуры и дорожного хозяйства» </t>
  </si>
  <si>
    <t>ГП КК "Развитие сети автомобильных дорог Краснодарского края" МП "Строительство, реконструкция, капитальный ремонт, ремонт и содержания автомобильных дорог местного значения Сенного сельского поселения Темрюкского района"</t>
  </si>
  <si>
    <t>Развитие водоснабжения</t>
  </si>
  <si>
    <t xml:space="preserve"> МП "Развитие жилищно-коммунального хозяйства Голубицкого сельского поселения Темрюкского района"</t>
  </si>
  <si>
    <t>Энергосбережение и повышение энергетической эффективности в Голубицком сельском поселении</t>
  </si>
  <si>
    <t>МП "Повышение безопасности дорожного движения на территории Краснострельского сельского поселения на 2018 год"</t>
  </si>
  <si>
    <t xml:space="preserve">Энергосбережение и повышение энергетической эффективности </t>
  </si>
  <si>
    <t>МП "Энергосбережение и повышение энергетической эффективности на территории Краснострельского сельского поселения на 2018 год"</t>
  </si>
  <si>
    <t>Развитие систем наружного освещения в Темрюкском гордском поселении, Темрюкский район</t>
  </si>
  <si>
    <t>МП Темрюкского городского поселения "Использование арендных платежей"</t>
  </si>
  <si>
    <t>Строительство и реконструкция объектов электросетевого комплекса</t>
  </si>
  <si>
    <t>МП Темрюкского городского поселения "Энергоснабжение"</t>
  </si>
  <si>
    <t>ГП КК "Развитие топливно-энергетического комплекса", МП "Газификация Ахтанизовского сельского поселения Темрюкского района"</t>
  </si>
  <si>
    <t>6.11</t>
  </si>
  <si>
    <t>Администрация муниципального образования Темрюкский район, МКУ "Маттехобеспечение" муниципального образования Темрюкский район</t>
  </si>
  <si>
    <t>Реконструкция магистрального трубопровода МТ2</t>
  </si>
  <si>
    <t>Выполнение проектно-изыскательных  работ по объекту "Строительство второй нитки магистрального трубопровода МТ 1"</t>
  </si>
  <si>
    <t>13.17</t>
  </si>
  <si>
    <t>отдел инвестиционного развития, малого бизнеса и промышленности администрации муниципального образования Темрюкский район (далее- отдел инвестиционного развития, малого бизнеса и промышленно-сти)</t>
  </si>
  <si>
    <t>МП "Ремонт и содержание автомобильных дорого местного значения Таманского сельсеого поселения Темрюкского района на 2016-2018 годы"</t>
  </si>
  <si>
    <t>9.15</t>
  </si>
  <si>
    <t>9.16</t>
  </si>
  <si>
    <t>9.17</t>
  </si>
  <si>
    <t>Муниципальная программа «Развитие жилищно-коммунального хозяйства» Вышестеблиевского сельского поселения Темрюкского района на 2018 год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</si>
  <si>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</si>
  <si>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</si>
  <si>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</si>
  <si>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</si>
  <si>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</si>
  <si>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</si>
  <si>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</si>
  <si>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</si>
  <si>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7.3.10</t>
  </si>
  <si>
    <t>7.3.11</t>
  </si>
  <si>
    <t>7.3.12</t>
  </si>
  <si>
    <t>7.3.13</t>
  </si>
  <si>
    <t>7.3.14</t>
  </si>
  <si>
    <t>7.3.15</t>
  </si>
  <si>
    <t>7.3.16</t>
  </si>
  <si>
    <t>Развитие водоснабжения  в Сенном сельском поселении</t>
  </si>
  <si>
    <t>МП "Развитие жилищно-коммунального хозяйства" в Сенном сельском поселении Темрюкского района</t>
  </si>
  <si>
    <t>Развитие водоснабжения и водоотведения в запорожском сельском поселении</t>
  </si>
  <si>
    <t>7.1.1.16</t>
  </si>
  <si>
    <t>7.1.1.17</t>
  </si>
  <si>
    <t>МП Темрюкского городского поселения Темрюкского района "Водоотве- дение"</t>
  </si>
  <si>
    <t>МП «Развитие жилищно-коммунального хозяйства» Вышестеблиевского сельского поселения Темрюкского района на 2018 год»</t>
  </si>
  <si>
    <t>МП "Развитие жилищно-коммунального хозяйства Ахтанизовского поселения Темрюкского района"</t>
  </si>
  <si>
    <t>ГП КК "Развитие жилищно-коммунального хозяйства", МП "Развитие жилищно-коммунального хозяйства Ахтанизовского поселения Темрюкского района"</t>
  </si>
  <si>
    <t>МП "Развитие жилищно-коммунального хозяйства" Сенного сельского поселения Темрюкского района</t>
  </si>
  <si>
    <t>ГП КК "Рахвитие здравоохранения,   МП "Развитие здравоохранения в Темрюкском районе"</t>
  </si>
  <si>
    <t>МП "Развитие культуры Темрюкского района"</t>
  </si>
  <si>
    <t>ГП КК "Развитие культуры", МП "Развитие культуры Новотаманского сельского поселения Темрюкского района"</t>
  </si>
  <si>
    <t>ГП "Развитие жилищно-коммунального хозяйства", МП "Развитие инженерной инфраструктуры в Краснострельском сельском поселении Темрюкского района на 2018 год"</t>
  </si>
  <si>
    <t>подпрограмма "Освещение территории Ахтанизовского сельского поселения" муниципальной программы "Развитие жилищно-коммунального хозяйства Ахтанизовского сельского поселения Темрюкского района", муниципальная программа "Развитие систем наружного освещения Ахтанизовского сельского поселения"</t>
  </si>
  <si>
    <t>подпрограмма "Энергосбережени е и повышение энергетической эффективности Ахтанизовского сельского поселения" муниципальной программы "Развитие жилищно-коммунального хозяйства Ахтанизовского сельского поселения Темрюкского района"</t>
  </si>
  <si>
    <t>ГП КК "Развитие жилищно-коммунального хозяйства", МП "Разитие и реконструкция (ремонт) систем наружного освещения  населенных пунктов Новотаманского сельского поселения на 2018-2020 годы"</t>
  </si>
  <si>
    <t>ГП КК "Развитие сети  автомобильных дорог Краснодарского края", МП "Капитальный ремонт и ремонт автомобильных дорог на территории Запорожского сельского поселения муниципального образования Темрюкский район  на 2018 год"</t>
  </si>
  <si>
    <t>МП "Безопасность дорожного движения на территории Запорожского сельского поселения на 2018 год"</t>
  </si>
  <si>
    <t>Исполнение мероприятий Плана</t>
  </si>
  <si>
    <t>социально-инфраструктурного развития муниципального образования Темрюкский район на 2018-2020 годы</t>
  </si>
  <si>
    <t>по состоянию на 1 апреля 2018 года</t>
  </si>
  <si>
    <t>заключены контракты на приобретение 4 квартир в марте 2018 года, оплата произведена в апреле 2018 года</t>
  </si>
  <si>
    <t>заключены контракты на приобретение 12 квартир в мае 2018 года, по 5 квартирам  размещение в июне 2018 года</t>
  </si>
  <si>
    <t>возмещение расходов осуществлено 28 специалистам</t>
  </si>
  <si>
    <t>меры социальной поддержки предоставлены 246 специалистам</t>
  </si>
  <si>
    <t>устранение замечаний, указанных в предписаниях надзорных органов</t>
  </si>
  <si>
    <t>Приведение образовательных учреждений в соответствии с требованиями  надзорных органов</t>
  </si>
  <si>
    <t>оплата производится ежемесячно за  обслуживание</t>
  </si>
  <si>
    <t>мероприятие выполнено, остаток средств будет направлен для обустройство сан. узла для инвалидов</t>
  </si>
  <si>
    <t>произведена оплата за схему газоснабжение</t>
  </si>
  <si>
    <t>заключен муниципальный контракт на выполнение работ по инженерным изысканиям, оплата произведена в марте 2018 года</t>
  </si>
  <si>
    <t>проведена гос . экспертиза</t>
  </si>
  <si>
    <t>проведена гос . экспертиза, выполнен проект планировки и проект межевания территории</t>
  </si>
  <si>
    <t>выполнен ремонт водопровода</t>
  </si>
  <si>
    <t>выполнена очистка каналов</t>
  </si>
  <si>
    <t>выполнены проектные работы по капитальному ремонту канализационной сети по ул. К. Маркса</t>
  </si>
  <si>
    <t>приобретены светильники, провода, зажимы, кронштейны, лампы (154,2 тыс. руб.); произведены расходы на абонентскую плату за уличное освещение поселения (517,0 тыс. руб.)</t>
  </si>
  <si>
    <t>ПП "Энергосбережение и повышение энергетической эффективности Голубицкого сельского поселения" МП "Развитие жилищно-коммунального хозяйства" Голубицкого сельского поселения Темрюкского района</t>
  </si>
  <si>
    <t>произведена замена ламп уличного освещения на энергосберегающие в количестве 47 штук</t>
  </si>
  <si>
    <t>выполнен ремонт уличного освещения по ул. Южная, Канальная в ст-це Курчанской</t>
  </si>
  <si>
    <t xml:space="preserve">произведены расходы на абонентскую плату за уличное освещение поселения, выполнена распломбировка трехфазного счетчика приобретены лампы </t>
  </si>
  <si>
    <t>произведены расходы на абонентскую плату за уличное освещение поселения</t>
  </si>
  <si>
    <t>изготовлена проектно-сметная документация для проведения капитального ремонта отделения "Переливания крови" МБУЗ ЦРБ МО ТР</t>
  </si>
  <si>
    <t>выполнен тех. надзор</t>
  </si>
  <si>
    <t>выполнен ремонт уличного освещения поселения</t>
  </si>
  <si>
    <t>оснащение  поселения системой наружного освещения</t>
  </si>
  <si>
    <t>контракт заключен в апреле 2018 года, срок выполнения работ составляет 45 дней</t>
  </si>
  <si>
    <t>выполнено грейдирование дорог</t>
  </si>
  <si>
    <t>изготовлена сметная документация и осуществление технического надзора, приобретены материалы для обслуживания дорог поселения</t>
  </si>
  <si>
    <t>отсыпка ул.Марата от ул.К.Маркса до ул.Островского,отсыпка дорог К.Либкнехта
отсыпка дорог пер.Северный,отсыпка дорог пер.Суворовский,отсыпка дорог отул.К.Маркса по Марата,составление смет (ямочный ремонт)
составление смет (грейдирование),грейдирование дорог,ямочный ремонт,тех.надзор (строительство дороги по ул.Октябрьской) этап 1
авторский надзор за объектом строительство автомоб.дороги по ул.Октябрьской,очистка грунта вдоль тротуара по ул.К.Маркса (1этап)</t>
  </si>
  <si>
    <t>приобретен щебень для отсыпки дорог поселения, услуги за перевозку щебня, и работу экскаватора</t>
  </si>
  <si>
    <t xml:space="preserve">приобретение щебня для отсыпки дорог поселения  фракции 20*40-270 м3  </t>
  </si>
  <si>
    <t xml:space="preserve">приобретение щебня для отсыпки дорог поселения  - 225 м3  </t>
  </si>
  <si>
    <t>приобретены дорожные знаки</t>
  </si>
  <si>
    <t>выполнена отсыпка щебня дорог поселения</t>
  </si>
  <si>
    <t>Ремонт ул. Пролетарской от ул. Зои Космодемьянской - 0,225 км; Ремонт ул. Гаражной х.Белый - 0,12 км; Ремонт пер.Южный - 0,23 км</t>
  </si>
  <si>
    <t>выполнена отсыпка щебнем переулков Верхний и Центральный, осуществлен технадзор</t>
  </si>
  <si>
    <t>осуществлена закупка щебня и отсыпка дорог поселения, составление сметной документации для текущего ремонта</t>
  </si>
  <si>
    <t>Капитальный,текущий  ремонт и укрепление материально-технической базы в образовательных учреждениях МБДОУ ДС № 27,48,31,7,30,17,35,52,45,39,42,26,33,11,28,24,23,5,6</t>
  </si>
  <si>
    <t>Капитальный ремонт внутренних систем электроснабжения МБДОУ ДС  № 6</t>
  </si>
  <si>
    <t>Капитальный ремонт кровли в МБДОУ ДС  №9</t>
  </si>
  <si>
    <t>Капитальный ремонт кровли в МБДОУ ДС  №16</t>
  </si>
  <si>
    <t>Капитальный ремонт кровли в МБДОУ ДС  №19</t>
  </si>
  <si>
    <t>Капитальный ремонт кровли в МБДОУ ДС  №24</t>
  </si>
  <si>
    <t>Капитальный ремонт кровли в МБДОУ ДС  №26</t>
  </si>
  <si>
    <t>Капитальный ремонт кровли в МБДОУ ДС  №28</t>
  </si>
  <si>
    <t>Капитальный ремонт внутренних систем электроснабжения МБДОУ ДС  № 28</t>
  </si>
  <si>
    <t>Капитальный ремонт кровлии установка оконныхи дверных блоков в МБДОУ ДС  №30</t>
  </si>
  <si>
    <t>Капитальный ремонт внутренних систем электроснабжения МБДОУ ДС  № 33</t>
  </si>
  <si>
    <t>Капитальный ремонт внутренних систем электроснабжения МБДОУ ДС  № 35</t>
  </si>
  <si>
    <t>Капитальный ремонт кровли в МБДОУ ДС  №39</t>
  </si>
  <si>
    <t>Капитальный ремонт кровли в МБДОУ ДС  №41</t>
  </si>
  <si>
    <t>Капитальный ремонт внутренних систем электроснабжения МБДОУ ДС  № 42</t>
  </si>
  <si>
    <t>Капитальный ремонт внутренних систем электроснабжения МБДОУ ДС  № 45</t>
  </si>
  <si>
    <t>Капитальный ремонт кровли в МБДОУ ДС  №47</t>
  </si>
  <si>
    <t>Текущий ремонт канализации и текущий ремонт полов в прачечной МАДОУДС №4</t>
  </si>
  <si>
    <t>Текущий ремонт входных групп МБДОУ ДС № 47</t>
  </si>
  <si>
    <t>Укрепление материально-технической базы МБДОУ ДС №5,13,22,38,47</t>
  </si>
  <si>
    <t>Капитальный ремонт, текущий ремонт и укрепление материально-технической базы в образовательных учреждениях  МБОУ СОШ № 2, 3, 4, 5, 6, 7, 9, 12, 13, 14, 16, 17, 18, 19, 20,ДООЦ</t>
  </si>
  <si>
    <t>Капитальный ремонт внутренних систем электроснабжения МБОУСОШ №3</t>
  </si>
  <si>
    <t>Капитальный ремонт кровли МБОУСОШ №9</t>
  </si>
  <si>
    <t>Таманское поселение</t>
  </si>
  <si>
    <t>Капитальный ремонт внутренних сетей электроснабжения здания МБОУСОШ №17</t>
  </si>
  <si>
    <t>Запорожское     сельское поселение</t>
  </si>
  <si>
    <t>Капитальный ремонт кровли МБОУСОШ №29</t>
  </si>
  <si>
    <t>Текущий ремонт крыльца МБОУ СОШ №7</t>
  </si>
  <si>
    <t>Реализация приоритетного национального проекта " Образование"</t>
  </si>
  <si>
    <t>Обеспечение охраны образовательных организаций</t>
  </si>
  <si>
    <t>Обслуживание средств тревожной кнопки ссигнализации вневедомственной охраной,техническое обслуживание " тревожной кнопки"</t>
  </si>
  <si>
    <t>выполнены проектно-сметные работы</t>
  </si>
  <si>
    <t>мероприятие выполнено</t>
  </si>
  <si>
    <t>Капитальный ремонт здания МБОУСОШ №32</t>
  </si>
  <si>
    <t>Выполнение актов инженерных обследований  зданий по МБОУ СОШ №2,3,7,13,19</t>
  </si>
  <si>
    <t>Текущий ремонт цеха МБОУ СОШ №1</t>
  </si>
  <si>
    <t>Текущий ремонт помещения МАОУСОШ №13</t>
  </si>
  <si>
    <t>Проведение локальной сети МБОУСОШ №18</t>
  </si>
  <si>
    <t>Укрепление материально-технической базы МОУ СОШ №1,16,18,26,27</t>
  </si>
  <si>
    <t>2.15</t>
  </si>
  <si>
    <t>2.14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</si>
  <si>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</si>
  <si>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</si>
  <si>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</si>
  <si>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</si>
  <si>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</si>
  <si>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</si>
  <si>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</si>
  <si>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</si>
  <si>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</si>
  <si>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</si>
  <si>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</si>
  <si>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</si>
  <si>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</si>
  <si>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</si>
  <si>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</si>
  <si>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</si>
  <si>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</si>
  <si>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</si>
  <si>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</si>
  <si>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</si>
  <si>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</si>
  <si>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</si>
  <si>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</si>
  <si>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</si>
  <si>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</si>
  <si>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</si>
  <si>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</si>
  <si>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</si>
  <si>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</si>
  <si>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</si>
  <si>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</si>
  <si>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</si>
  <si>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</si>
  <si>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</si>
  <si>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</si>
  <si>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</si>
  <si>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</si>
  <si>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</si>
  <si>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</si>
  <si>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</si>
  <si>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</si>
  <si>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</si>
  <si>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</si>
  <si>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</si>
  <si>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</si>
  <si>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</si>
  <si>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</si>
  <si>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</si>
  <si>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</si>
  <si>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мероприятие выполнено, остаток средств будет направлен на оформление документов собственности</t>
  </si>
  <si>
    <t>приобретены надувные шары</t>
  </si>
  <si>
    <t>выполнено проектирование по МБОУ СОШ № 3</t>
  </si>
  <si>
    <t>выполнен текущий ремонт канализации, проведена замена полов прачечной</t>
  </si>
  <si>
    <t>выполнено присоединение к энергосети МБОУ СОШ № 18</t>
  </si>
  <si>
    <t>приобретены дверные блоки, стройматериалы для МБОУ СОШ №  14, 22, 27</t>
  </si>
  <si>
    <t>выполнен текущий ремонт кабинета сервирной и монтаж локальной сети, установлено видеонаблюдение, приобретено: компьтерная техника, компьютеры, сплит-системы, мебель</t>
  </si>
  <si>
    <t>выполнен текущий ремонт системы коммуникаций (приобретены электроматериалы для ремонта электроснабжения) МБОУ СОШ № 6, 7, 16, 20, 31; МДОУ ДС № 2, 22, 32</t>
  </si>
  <si>
    <t xml:space="preserve">приобретен счетчик для воды для МДОУ д/с 29 </t>
  </si>
  <si>
    <t>приобретение фотоаппарата, акустической системы, баннера, наградного материала</t>
  </si>
  <si>
    <t>выполнено: топографический план с техническим отчетом по участку общей площадью 4 га и проектные работы по объекту  "Капитальный ремонт водопровода по ул. К. Маркса"; капитальный ремонт водовода № 1  от насосоной станции 2-го подъема Курчанского водозабора до РВЧ на ул. Первомайской.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</si>
</sst>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.0_р_."/>
    <numFmt numFmtId="173" formatCode="0.0"/>
    <numFmt numFmtId="174" formatCode="0.000"/>
    <numFmt numFmtId="175" formatCode="#,##0.0"/>
    <numFmt numFmtId="176" formatCode="0.0000000"/>
    <numFmt numFmtId="177" formatCode="0.000000"/>
    <numFmt numFmtId="178" formatCode="0.00000"/>
    <numFmt numFmtId="179" formatCode="0.0000"/>
    <numFmt numFmtId="180" formatCode="0.00000000"/>
    <numFmt numFmtId="181" formatCode="#,##0_р_."/>
    <numFmt numFmtId="182" formatCode="#,##0.0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"/>
    <numFmt numFmtId="188" formatCode="#,##0.0000_р_."/>
    <numFmt numFmtId="189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left" vertical="top" wrapText="1"/>
    </xf>
    <xf numFmtId="173" fontId="4" fillId="0" borderId="10" xfId="0" applyNumberFormat="1" applyFont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72" fontId="5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175" fontId="4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6" fillId="11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11" borderId="10" xfId="0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1"/>
  <sheetViews>
    <sheetView tabSelected="1" view="pageBreakPreview" zoomScale="40" zoomScaleSheetLayoutView="40" workbookViewId="0" topLeftCell="A1">
      <selection activeCell="G21" sqref="G21"/>
    </sheetView>
  </sheetViews>
  <sheetFormatPr defaultColWidth="9.140625" defaultRowHeight="15"/>
  <cols>
    <col min="1" max="1" width="13.140625" style="1" customWidth="1"/>
    <col min="2" max="2" width="60.421875" style="2" customWidth="1"/>
    <col min="3" max="3" width="28.140625" style="2" customWidth="1"/>
    <col min="4" max="4" width="21.28125" style="2" customWidth="1"/>
    <col min="5" max="8" width="25.8515625" style="2" customWidth="1"/>
    <col min="9" max="9" width="21.421875" style="2" customWidth="1"/>
    <col min="10" max="10" width="21.140625" style="2" customWidth="1"/>
    <col min="11" max="12" width="22.8515625" style="2" customWidth="1"/>
    <col min="13" max="14" width="27.00390625" style="2" customWidth="1"/>
    <col min="15" max="15" width="28.7109375" style="2" customWidth="1"/>
    <col min="16" max="16" width="30.00390625" style="2" customWidth="1"/>
    <col min="17" max="17" width="30.7109375" style="2" customWidth="1"/>
    <col min="18" max="40" width="9.140625" style="2" customWidth="1"/>
    <col min="41" max="16384" width="9.140625" style="2" customWidth="1"/>
  </cols>
  <sheetData>
    <row r="1" spans="1:17" s="23" customFormat="1" ht="37.5" customHeight="1">
      <c r="A1" s="54" t="s">
        <v>711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23" customFormat="1" ht="40.5" customHeight="1">
      <c r="A2" s="54" t="s">
        <v>712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23" customFormat="1" ht="36" customHeight="1">
      <c r="A3" s="54" t="s">
        <v>713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23" customFormat="1" ht="36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29.25" customHeight="1">
      <c r="A5" s="43" t="s">
        <v>25</v>
      </c>
      <c r="B5" s="37" t="s">
        <v>26</v>
      </c>
      <c r="C5" s="37" t="s">
        <v>6</v>
      </c>
      <c r="D5" s="37" t="s">
        <v>20</v>
      </c>
      <c r="E5" s="37" t="s">
        <v>24</v>
      </c>
      <c r="F5" s="37"/>
      <c r="G5" s="37"/>
      <c r="H5" s="37"/>
      <c r="I5" s="37"/>
      <c r="J5" s="37"/>
      <c r="K5" s="37"/>
      <c r="L5" s="37"/>
      <c r="M5" s="37"/>
      <c r="N5" s="4"/>
      <c r="O5" s="37" t="s">
        <v>21</v>
      </c>
      <c r="P5" s="37" t="s">
        <v>31</v>
      </c>
      <c r="Q5" s="37" t="s">
        <v>527</v>
      </c>
    </row>
    <row r="6" spans="1:17" ht="28.5" customHeight="1">
      <c r="A6" s="43"/>
      <c r="B6" s="37"/>
      <c r="C6" s="37"/>
      <c r="D6" s="37"/>
      <c r="E6" s="37" t="s">
        <v>16</v>
      </c>
      <c r="F6" s="37"/>
      <c r="G6" s="37" t="s">
        <v>17</v>
      </c>
      <c r="H6" s="37"/>
      <c r="I6" s="37" t="s">
        <v>18</v>
      </c>
      <c r="J6" s="37"/>
      <c r="K6" s="37" t="s">
        <v>19</v>
      </c>
      <c r="L6" s="37"/>
      <c r="M6" s="37" t="s">
        <v>15</v>
      </c>
      <c r="N6" s="37"/>
      <c r="O6" s="37"/>
      <c r="P6" s="37"/>
      <c r="Q6" s="37"/>
    </row>
    <row r="7" spans="1:17" s="5" customFormat="1" ht="44.25" customHeight="1">
      <c r="A7" s="43"/>
      <c r="B7" s="37"/>
      <c r="C7" s="37"/>
      <c r="D7" s="37"/>
      <c r="E7" s="4" t="s">
        <v>622</v>
      </c>
      <c r="F7" s="4" t="s">
        <v>621</v>
      </c>
      <c r="G7" s="4" t="s">
        <v>622</v>
      </c>
      <c r="H7" s="4" t="s">
        <v>621</v>
      </c>
      <c r="I7" s="4" t="s">
        <v>622</v>
      </c>
      <c r="J7" s="4" t="s">
        <v>621</v>
      </c>
      <c r="K7" s="4" t="s">
        <v>622</v>
      </c>
      <c r="L7" s="4" t="s">
        <v>621</v>
      </c>
      <c r="M7" s="4" t="s">
        <v>622</v>
      </c>
      <c r="N7" s="4" t="s">
        <v>621</v>
      </c>
      <c r="O7" s="37"/>
      <c r="P7" s="37"/>
      <c r="Q7" s="37"/>
    </row>
    <row r="8" spans="1:17" s="5" customFormat="1" ht="23.25" customHeight="1">
      <c r="A8" s="3" t="s">
        <v>611</v>
      </c>
      <c r="B8" s="4">
        <v>2</v>
      </c>
      <c r="C8" s="4">
        <v>3</v>
      </c>
      <c r="D8" s="4">
        <v>4</v>
      </c>
      <c r="E8" s="4">
        <v>5</v>
      </c>
      <c r="F8" s="4"/>
      <c r="G8" s="4">
        <v>6</v>
      </c>
      <c r="H8" s="4"/>
      <c r="I8" s="4">
        <v>7</v>
      </c>
      <c r="J8" s="4"/>
      <c r="K8" s="4">
        <v>8</v>
      </c>
      <c r="L8" s="4"/>
      <c r="M8" s="4">
        <v>9</v>
      </c>
      <c r="N8" s="4"/>
      <c r="O8" s="4">
        <v>10</v>
      </c>
      <c r="P8" s="4">
        <v>11</v>
      </c>
      <c r="Q8" s="4">
        <v>12</v>
      </c>
    </row>
    <row r="9" spans="1:17" ht="36" customHeight="1">
      <c r="A9" s="37" t="s">
        <v>22</v>
      </c>
      <c r="B9" s="37"/>
      <c r="C9" s="53"/>
      <c r="D9" s="7"/>
      <c r="E9" s="6">
        <f>E10+E11+E12</f>
        <v>232442248.097</v>
      </c>
      <c r="F9" s="6">
        <f aca="true" t="shared" si="0" ref="F9:N9">F10+F11+F12</f>
        <v>4972849.38</v>
      </c>
      <c r="G9" s="6">
        <f t="shared" si="0"/>
        <v>144061504.8</v>
      </c>
      <c r="H9" s="6">
        <f t="shared" si="0"/>
        <v>0</v>
      </c>
      <c r="I9" s="6">
        <f t="shared" si="0"/>
        <v>790536.1000000001</v>
      </c>
      <c r="J9" s="6">
        <f t="shared" si="0"/>
        <v>0</v>
      </c>
      <c r="K9" s="6">
        <f t="shared" si="0"/>
        <v>1764947.1970000002</v>
      </c>
      <c r="L9" s="6">
        <f t="shared" si="0"/>
        <v>37879.380000000005</v>
      </c>
      <c r="M9" s="6">
        <f t="shared" si="0"/>
        <v>85825260</v>
      </c>
      <c r="N9" s="6">
        <f t="shared" si="0"/>
        <v>4934970</v>
      </c>
      <c r="O9" s="53"/>
      <c r="P9" s="53"/>
      <c r="Q9" s="30"/>
    </row>
    <row r="10" spans="1:17" ht="36" customHeight="1">
      <c r="A10" s="37"/>
      <c r="B10" s="37"/>
      <c r="C10" s="53"/>
      <c r="D10" s="4">
        <v>2018</v>
      </c>
      <c r="E10" s="6">
        <f aca="true" t="shared" si="1" ref="E10:F12">G10+I10+K10+M10</f>
        <v>86925701.597</v>
      </c>
      <c r="F10" s="6">
        <f t="shared" si="1"/>
        <v>4972849.38</v>
      </c>
      <c r="G10" s="6">
        <f aca="true" t="shared" si="2" ref="G10:N12">G15+G64+G329+G354+G495+G536+G585+G809+G822+G895+G996+G1005+G1014+G1087+G1096+G1217</f>
        <v>59033418.1</v>
      </c>
      <c r="H10" s="6">
        <f t="shared" si="2"/>
        <v>0</v>
      </c>
      <c r="I10" s="6">
        <f t="shared" si="2"/>
        <v>202276.2</v>
      </c>
      <c r="J10" s="6">
        <f t="shared" si="2"/>
        <v>0</v>
      </c>
      <c r="K10" s="6">
        <f t="shared" si="2"/>
        <v>669087.2970000001</v>
      </c>
      <c r="L10" s="6">
        <f t="shared" si="2"/>
        <v>37879.380000000005</v>
      </c>
      <c r="M10" s="6">
        <f t="shared" si="2"/>
        <v>27020920</v>
      </c>
      <c r="N10" s="6">
        <f t="shared" si="2"/>
        <v>4934970</v>
      </c>
      <c r="O10" s="53"/>
      <c r="P10" s="53"/>
      <c r="Q10" s="30"/>
    </row>
    <row r="11" spans="1:17" ht="36" customHeight="1">
      <c r="A11" s="37"/>
      <c r="B11" s="37"/>
      <c r="C11" s="53"/>
      <c r="D11" s="4">
        <v>2019</v>
      </c>
      <c r="E11" s="6">
        <f t="shared" si="1"/>
        <v>102730256.1</v>
      </c>
      <c r="F11" s="6">
        <f t="shared" si="1"/>
        <v>0</v>
      </c>
      <c r="G11" s="6">
        <f t="shared" si="2"/>
        <v>62009769.3</v>
      </c>
      <c r="H11" s="6">
        <f t="shared" si="2"/>
        <v>0</v>
      </c>
      <c r="I11" s="6">
        <f t="shared" si="2"/>
        <v>376524.1</v>
      </c>
      <c r="J11" s="6">
        <f t="shared" si="2"/>
        <v>0</v>
      </c>
      <c r="K11" s="6">
        <f t="shared" si="2"/>
        <v>515062.7</v>
      </c>
      <c r="L11" s="6">
        <f t="shared" si="2"/>
        <v>0</v>
      </c>
      <c r="M11" s="6">
        <f t="shared" si="2"/>
        <v>39828900</v>
      </c>
      <c r="N11" s="6">
        <f t="shared" si="2"/>
        <v>0</v>
      </c>
      <c r="O11" s="53"/>
      <c r="P11" s="53"/>
      <c r="Q11" s="30"/>
    </row>
    <row r="12" spans="1:17" ht="36" customHeight="1">
      <c r="A12" s="37"/>
      <c r="B12" s="37"/>
      <c r="C12" s="53"/>
      <c r="D12" s="4">
        <v>2020</v>
      </c>
      <c r="E12" s="6">
        <f t="shared" si="1"/>
        <v>42786290.4</v>
      </c>
      <c r="F12" s="6">
        <f t="shared" si="1"/>
        <v>0</v>
      </c>
      <c r="G12" s="6">
        <f t="shared" si="2"/>
        <v>23018317.4</v>
      </c>
      <c r="H12" s="6">
        <f t="shared" si="2"/>
        <v>0</v>
      </c>
      <c r="I12" s="6">
        <f t="shared" si="2"/>
        <v>211735.8</v>
      </c>
      <c r="J12" s="6">
        <f t="shared" si="2"/>
        <v>0</v>
      </c>
      <c r="K12" s="6">
        <f t="shared" si="2"/>
        <v>580797.2</v>
      </c>
      <c r="L12" s="6">
        <f t="shared" si="2"/>
        <v>0</v>
      </c>
      <c r="M12" s="6">
        <f t="shared" si="2"/>
        <v>18975440</v>
      </c>
      <c r="N12" s="6">
        <f t="shared" si="2"/>
        <v>0</v>
      </c>
      <c r="O12" s="53"/>
      <c r="P12" s="53"/>
      <c r="Q12" s="30"/>
    </row>
    <row r="13" spans="1:17" ht="28.5" customHeight="1">
      <c r="A13" s="52" t="s">
        <v>54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ht="37.5" customHeight="1">
      <c r="A14" s="43"/>
      <c r="B14" s="36" t="s">
        <v>23</v>
      </c>
      <c r="C14" s="30"/>
      <c r="D14" s="7" t="s">
        <v>1</v>
      </c>
      <c r="E14" s="6">
        <f>E15+E16+E17</f>
        <v>68936.8</v>
      </c>
      <c r="F14" s="6">
        <f aca="true" t="shared" si="3" ref="F14:N14">F15+F16+F17</f>
        <v>839.9</v>
      </c>
      <c r="G14" s="6">
        <f t="shared" si="3"/>
        <v>0</v>
      </c>
      <c r="H14" s="6">
        <f t="shared" si="3"/>
        <v>0</v>
      </c>
      <c r="I14" s="6">
        <f t="shared" si="3"/>
        <v>8000</v>
      </c>
      <c r="J14" s="6">
        <f t="shared" si="3"/>
        <v>0</v>
      </c>
      <c r="K14" s="6">
        <f t="shared" si="3"/>
        <v>60936.8</v>
      </c>
      <c r="L14" s="6">
        <f t="shared" si="3"/>
        <v>839.9</v>
      </c>
      <c r="M14" s="6">
        <f t="shared" si="3"/>
        <v>0</v>
      </c>
      <c r="N14" s="6">
        <f t="shared" si="3"/>
        <v>0</v>
      </c>
      <c r="O14" s="30"/>
      <c r="P14" s="30"/>
      <c r="Q14" s="30"/>
    </row>
    <row r="15" spans="1:17" ht="37.5" customHeight="1">
      <c r="A15" s="43"/>
      <c r="B15" s="36"/>
      <c r="C15" s="30"/>
      <c r="D15" s="4">
        <v>2018</v>
      </c>
      <c r="E15" s="6">
        <f aca="true" t="shared" si="4" ref="E15:F17">G15+I15+K15+M15</f>
        <v>60529.2</v>
      </c>
      <c r="F15" s="6">
        <f t="shared" si="4"/>
        <v>839.9</v>
      </c>
      <c r="G15" s="6">
        <f>G19+G23+G27+G31+G35+G39+G43+G47+G51+G55+G59</f>
        <v>0</v>
      </c>
      <c r="H15" s="6">
        <f aca="true" t="shared" si="5" ref="H15:N15">H19+H23+H27+H31+H35+H39+H43+H47+H51+H55+H59</f>
        <v>0</v>
      </c>
      <c r="I15" s="6">
        <f t="shared" si="5"/>
        <v>8000</v>
      </c>
      <c r="J15" s="6">
        <f t="shared" si="5"/>
        <v>0</v>
      </c>
      <c r="K15" s="6">
        <f t="shared" si="5"/>
        <v>52529.2</v>
      </c>
      <c r="L15" s="6">
        <f t="shared" si="5"/>
        <v>839.9</v>
      </c>
      <c r="M15" s="6">
        <f t="shared" si="5"/>
        <v>0</v>
      </c>
      <c r="N15" s="6">
        <f t="shared" si="5"/>
        <v>0</v>
      </c>
      <c r="O15" s="30"/>
      <c r="P15" s="30"/>
      <c r="Q15" s="30"/>
    </row>
    <row r="16" spans="1:17" ht="37.5" customHeight="1">
      <c r="A16" s="43"/>
      <c r="B16" s="36"/>
      <c r="C16" s="30"/>
      <c r="D16" s="4">
        <v>2019</v>
      </c>
      <c r="E16" s="6">
        <f t="shared" si="4"/>
        <v>4203.8</v>
      </c>
      <c r="F16" s="6">
        <f t="shared" si="4"/>
        <v>0</v>
      </c>
      <c r="G16" s="6">
        <f aca="true" t="shared" si="6" ref="G16:N17">G20+G24+G28+G32+G36+G40+G44+G48+G52+G56+G60</f>
        <v>0</v>
      </c>
      <c r="H16" s="6">
        <f t="shared" si="6"/>
        <v>0</v>
      </c>
      <c r="I16" s="6">
        <f t="shared" si="6"/>
        <v>0</v>
      </c>
      <c r="J16" s="6">
        <f t="shared" si="6"/>
        <v>0</v>
      </c>
      <c r="K16" s="6">
        <f t="shared" si="6"/>
        <v>4203.8</v>
      </c>
      <c r="L16" s="6">
        <f t="shared" si="6"/>
        <v>0</v>
      </c>
      <c r="M16" s="6">
        <f t="shared" si="6"/>
        <v>0</v>
      </c>
      <c r="N16" s="6">
        <f t="shared" si="6"/>
        <v>0</v>
      </c>
      <c r="O16" s="30"/>
      <c r="P16" s="30"/>
      <c r="Q16" s="30"/>
    </row>
    <row r="17" spans="1:17" ht="37.5" customHeight="1">
      <c r="A17" s="43"/>
      <c r="B17" s="36"/>
      <c r="C17" s="30"/>
      <c r="D17" s="4">
        <v>2020</v>
      </c>
      <c r="E17" s="6">
        <f t="shared" si="4"/>
        <v>4203.8</v>
      </c>
      <c r="F17" s="6">
        <f t="shared" si="4"/>
        <v>0</v>
      </c>
      <c r="G17" s="6">
        <f t="shared" si="6"/>
        <v>0</v>
      </c>
      <c r="H17" s="6">
        <f t="shared" si="6"/>
        <v>0</v>
      </c>
      <c r="I17" s="6">
        <f t="shared" si="6"/>
        <v>0</v>
      </c>
      <c r="J17" s="6">
        <f t="shared" si="6"/>
        <v>0</v>
      </c>
      <c r="K17" s="6">
        <f t="shared" si="6"/>
        <v>4203.8</v>
      </c>
      <c r="L17" s="6">
        <f t="shared" si="6"/>
        <v>0</v>
      </c>
      <c r="M17" s="6">
        <f t="shared" si="6"/>
        <v>0</v>
      </c>
      <c r="N17" s="6">
        <f t="shared" si="6"/>
        <v>0</v>
      </c>
      <c r="O17" s="30"/>
      <c r="P17" s="30"/>
      <c r="Q17" s="30"/>
    </row>
    <row r="18" spans="1:17" ht="37.5" customHeight="1">
      <c r="A18" s="32" t="s">
        <v>32</v>
      </c>
      <c r="B18" s="31" t="s">
        <v>55</v>
      </c>
      <c r="C18" s="30" t="s">
        <v>263</v>
      </c>
      <c r="D18" s="8" t="s">
        <v>1</v>
      </c>
      <c r="E18" s="10">
        <f>E19+E20+E21</f>
        <v>5250</v>
      </c>
      <c r="F18" s="10">
        <f aca="true" t="shared" si="7" ref="F18:N18">F19+F20+F21</f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  <c r="J18" s="10">
        <f t="shared" si="7"/>
        <v>0</v>
      </c>
      <c r="K18" s="10">
        <f t="shared" si="7"/>
        <v>5250</v>
      </c>
      <c r="L18" s="10">
        <f t="shared" si="7"/>
        <v>0</v>
      </c>
      <c r="M18" s="10">
        <f t="shared" si="7"/>
        <v>0</v>
      </c>
      <c r="N18" s="10">
        <f t="shared" si="7"/>
        <v>0</v>
      </c>
      <c r="O18" s="33" t="s">
        <v>256</v>
      </c>
      <c r="P18" s="33" t="s">
        <v>174</v>
      </c>
      <c r="Q18" s="30"/>
    </row>
    <row r="19" spans="1:17" ht="37.5" customHeight="1">
      <c r="A19" s="30"/>
      <c r="B19" s="31"/>
      <c r="C19" s="30"/>
      <c r="D19" s="9">
        <v>2018</v>
      </c>
      <c r="E19" s="10">
        <f aca="true" t="shared" si="8" ref="E19:F21">G19+I19+K19+M19</f>
        <v>5250</v>
      </c>
      <c r="F19" s="10">
        <f t="shared" si="8"/>
        <v>0</v>
      </c>
      <c r="G19" s="10">
        <v>0</v>
      </c>
      <c r="H19" s="10">
        <v>0</v>
      </c>
      <c r="I19" s="10">
        <v>0</v>
      </c>
      <c r="J19" s="10">
        <v>0</v>
      </c>
      <c r="K19" s="12">
        <v>5250</v>
      </c>
      <c r="L19" s="12">
        <v>0</v>
      </c>
      <c r="M19" s="10">
        <v>0</v>
      </c>
      <c r="N19" s="10">
        <v>0</v>
      </c>
      <c r="O19" s="33"/>
      <c r="P19" s="33"/>
      <c r="Q19" s="30"/>
    </row>
    <row r="20" spans="1:17" ht="37.5" customHeight="1">
      <c r="A20" s="30"/>
      <c r="B20" s="31"/>
      <c r="C20" s="30"/>
      <c r="D20" s="9">
        <v>2019</v>
      </c>
      <c r="E20" s="10">
        <f t="shared" si="8"/>
        <v>0</v>
      </c>
      <c r="F20" s="10">
        <f t="shared" si="8"/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33"/>
      <c r="P20" s="33"/>
      <c r="Q20" s="30"/>
    </row>
    <row r="21" spans="1:17" ht="144.75" customHeight="1">
      <c r="A21" s="30"/>
      <c r="B21" s="31"/>
      <c r="C21" s="30"/>
      <c r="D21" s="9">
        <v>2020</v>
      </c>
      <c r="E21" s="10">
        <f t="shared" si="8"/>
        <v>0</v>
      </c>
      <c r="F21" s="10">
        <f t="shared" si="8"/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33"/>
      <c r="P21" s="33"/>
      <c r="Q21" s="30"/>
    </row>
    <row r="22" spans="1:17" ht="42" customHeight="1">
      <c r="A22" s="32" t="s">
        <v>33</v>
      </c>
      <c r="B22" s="31" t="s">
        <v>56</v>
      </c>
      <c r="C22" s="30" t="s">
        <v>263</v>
      </c>
      <c r="D22" s="8" t="s">
        <v>1</v>
      </c>
      <c r="E22" s="10">
        <f aca="true" t="shared" si="9" ref="E22:N22">E23+E24+E25</f>
        <v>1317.4</v>
      </c>
      <c r="F22" s="10">
        <f t="shared" si="9"/>
        <v>0</v>
      </c>
      <c r="G22" s="10">
        <f t="shared" si="9"/>
        <v>0</v>
      </c>
      <c r="H22" s="10">
        <f t="shared" si="9"/>
        <v>0</v>
      </c>
      <c r="I22" s="10">
        <f t="shared" si="9"/>
        <v>0</v>
      </c>
      <c r="J22" s="10">
        <f t="shared" si="9"/>
        <v>0</v>
      </c>
      <c r="K22" s="10">
        <f t="shared" si="9"/>
        <v>1317.4</v>
      </c>
      <c r="L22" s="10">
        <f t="shared" si="9"/>
        <v>0</v>
      </c>
      <c r="M22" s="10">
        <f t="shared" si="9"/>
        <v>0</v>
      </c>
      <c r="N22" s="10">
        <f t="shared" si="9"/>
        <v>0</v>
      </c>
      <c r="O22" s="30" t="s">
        <v>256</v>
      </c>
      <c r="P22" s="30" t="s">
        <v>174</v>
      </c>
      <c r="Q22" s="30"/>
    </row>
    <row r="23" spans="1:17" ht="42" customHeight="1">
      <c r="A23" s="30"/>
      <c r="B23" s="31"/>
      <c r="C23" s="30"/>
      <c r="D23" s="9">
        <v>2018</v>
      </c>
      <c r="E23" s="10">
        <f aca="true" t="shared" si="10" ref="E23:F25">G23+I23+K23+M23</f>
        <v>1317.4</v>
      </c>
      <c r="F23" s="10">
        <f t="shared" si="10"/>
        <v>0</v>
      </c>
      <c r="G23" s="10">
        <v>0</v>
      </c>
      <c r="H23" s="10">
        <v>0</v>
      </c>
      <c r="I23" s="10">
        <v>0</v>
      </c>
      <c r="J23" s="10">
        <v>0</v>
      </c>
      <c r="K23" s="10">
        <v>1317.4</v>
      </c>
      <c r="L23" s="10">
        <v>0</v>
      </c>
      <c r="M23" s="10">
        <v>0</v>
      </c>
      <c r="N23" s="10">
        <v>0</v>
      </c>
      <c r="O23" s="30"/>
      <c r="P23" s="30"/>
      <c r="Q23" s="30"/>
    </row>
    <row r="24" spans="1:17" ht="42" customHeight="1">
      <c r="A24" s="30"/>
      <c r="B24" s="31"/>
      <c r="C24" s="30"/>
      <c r="D24" s="9">
        <v>2019</v>
      </c>
      <c r="E24" s="10">
        <f t="shared" si="10"/>
        <v>0</v>
      </c>
      <c r="F24" s="10">
        <f t="shared" si="10"/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30"/>
      <c r="P24" s="30"/>
      <c r="Q24" s="30"/>
    </row>
    <row r="25" spans="1:17" ht="133.5" customHeight="1">
      <c r="A25" s="30"/>
      <c r="B25" s="31"/>
      <c r="C25" s="30"/>
      <c r="D25" s="9">
        <v>2020</v>
      </c>
      <c r="E25" s="10">
        <f t="shared" si="10"/>
        <v>0</v>
      </c>
      <c r="F25" s="10">
        <f t="shared" si="10"/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30"/>
      <c r="P25" s="30"/>
      <c r="Q25" s="30"/>
    </row>
    <row r="26" spans="1:17" ht="37.5" customHeight="1">
      <c r="A26" s="32" t="s">
        <v>45</v>
      </c>
      <c r="B26" s="31" t="s">
        <v>57</v>
      </c>
      <c r="C26" s="30" t="s">
        <v>263</v>
      </c>
      <c r="D26" s="8" t="s">
        <v>1</v>
      </c>
      <c r="E26" s="10">
        <f>E27+E28+E29</f>
        <v>8809.3</v>
      </c>
      <c r="F26" s="10">
        <f aca="true" t="shared" si="11" ref="F26:N26">F27+F28+F29</f>
        <v>0</v>
      </c>
      <c r="G26" s="10">
        <f t="shared" si="11"/>
        <v>0</v>
      </c>
      <c r="H26" s="10">
        <f t="shared" si="11"/>
        <v>0</v>
      </c>
      <c r="I26" s="10">
        <f t="shared" si="11"/>
        <v>8000</v>
      </c>
      <c r="J26" s="10">
        <f t="shared" si="11"/>
        <v>0</v>
      </c>
      <c r="K26" s="10">
        <f t="shared" si="11"/>
        <v>809.3</v>
      </c>
      <c r="L26" s="10">
        <f t="shared" si="11"/>
        <v>0</v>
      </c>
      <c r="M26" s="10">
        <f t="shared" si="11"/>
        <v>0</v>
      </c>
      <c r="N26" s="10">
        <f t="shared" si="11"/>
        <v>0</v>
      </c>
      <c r="O26" s="30" t="s">
        <v>256</v>
      </c>
      <c r="P26" s="30" t="s">
        <v>702</v>
      </c>
      <c r="Q26" s="30"/>
    </row>
    <row r="27" spans="1:17" ht="37.5" customHeight="1">
      <c r="A27" s="30"/>
      <c r="B27" s="31"/>
      <c r="C27" s="30"/>
      <c r="D27" s="9">
        <v>2018</v>
      </c>
      <c r="E27" s="10">
        <f aca="true" t="shared" si="12" ref="E27:F29">G27+I27+K27+M27</f>
        <v>8809.3</v>
      </c>
      <c r="F27" s="10">
        <f t="shared" si="12"/>
        <v>0</v>
      </c>
      <c r="G27" s="10">
        <v>0</v>
      </c>
      <c r="H27" s="10">
        <v>0</v>
      </c>
      <c r="I27" s="10">
        <v>8000</v>
      </c>
      <c r="J27" s="10">
        <v>0</v>
      </c>
      <c r="K27" s="10">
        <v>809.3</v>
      </c>
      <c r="L27" s="10">
        <v>0</v>
      </c>
      <c r="M27" s="10">
        <v>0</v>
      </c>
      <c r="N27" s="10">
        <v>0</v>
      </c>
      <c r="O27" s="30"/>
      <c r="P27" s="30"/>
      <c r="Q27" s="30"/>
    </row>
    <row r="28" spans="1:17" ht="37.5" customHeight="1">
      <c r="A28" s="30"/>
      <c r="B28" s="31"/>
      <c r="C28" s="30"/>
      <c r="D28" s="9">
        <v>2019</v>
      </c>
      <c r="E28" s="10">
        <f t="shared" si="12"/>
        <v>0</v>
      </c>
      <c r="F28" s="10">
        <f t="shared" si="12"/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30"/>
      <c r="P28" s="30"/>
      <c r="Q28" s="30"/>
    </row>
    <row r="29" spans="1:17" ht="147" customHeight="1">
      <c r="A29" s="30"/>
      <c r="B29" s="31"/>
      <c r="C29" s="30"/>
      <c r="D29" s="9">
        <v>2020</v>
      </c>
      <c r="E29" s="10">
        <f t="shared" si="12"/>
        <v>0</v>
      </c>
      <c r="F29" s="10">
        <f t="shared" si="12"/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30"/>
      <c r="P29" s="30"/>
      <c r="Q29" s="30"/>
    </row>
    <row r="30" spans="1:17" ht="35.25" customHeight="1">
      <c r="A30" s="32" t="s">
        <v>46</v>
      </c>
      <c r="B30" s="31" t="s">
        <v>257</v>
      </c>
      <c r="C30" s="30" t="s">
        <v>263</v>
      </c>
      <c r="D30" s="8" t="s">
        <v>1</v>
      </c>
      <c r="E30" s="10">
        <f aca="true" t="shared" si="13" ref="E30:N30">E31+E32+E33</f>
        <v>7041.200000000001</v>
      </c>
      <c r="F30" s="10">
        <f t="shared" si="13"/>
        <v>378</v>
      </c>
      <c r="G30" s="10">
        <f t="shared" si="13"/>
        <v>0</v>
      </c>
      <c r="H30" s="10">
        <f t="shared" si="13"/>
        <v>0</v>
      </c>
      <c r="I30" s="10">
        <f t="shared" si="13"/>
        <v>0</v>
      </c>
      <c r="J30" s="10">
        <f t="shared" si="13"/>
        <v>0</v>
      </c>
      <c r="K30" s="10">
        <f t="shared" si="13"/>
        <v>7041.200000000001</v>
      </c>
      <c r="L30" s="10">
        <f t="shared" si="13"/>
        <v>378</v>
      </c>
      <c r="M30" s="10">
        <f t="shared" si="13"/>
        <v>0</v>
      </c>
      <c r="N30" s="10">
        <f t="shared" si="13"/>
        <v>0</v>
      </c>
      <c r="O30" s="30" t="s">
        <v>256</v>
      </c>
      <c r="P30" s="30" t="s">
        <v>174</v>
      </c>
      <c r="Q30" s="30" t="s">
        <v>716</v>
      </c>
    </row>
    <row r="31" spans="1:17" ht="33.75" customHeight="1">
      <c r="A31" s="30"/>
      <c r="B31" s="31"/>
      <c r="C31" s="30"/>
      <c r="D31" s="9">
        <v>2018</v>
      </c>
      <c r="E31" s="10">
        <f aca="true" t="shared" si="14" ref="E31:F33">G31+I31+K31+M31</f>
        <v>2520</v>
      </c>
      <c r="F31" s="10">
        <f t="shared" si="14"/>
        <v>378</v>
      </c>
      <c r="G31" s="10">
        <v>0</v>
      </c>
      <c r="H31" s="10">
        <v>0</v>
      </c>
      <c r="I31" s="10">
        <v>0</v>
      </c>
      <c r="J31" s="10">
        <v>0</v>
      </c>
      <c r="K31" s="12">
        <v>2520</v>
      </c>
      <c r="L31" s="12">
        <v>378</v>
      </c>
      <c r="M31" s="10">
        <v>0</v>
      </c>
      <c r="N31" s="10">
        <v>0</v>
      </c>
      <c r="O31" s="30"/>
      <c r="P31" s="30"/>
      <c r="Q31" s="30"/>
    </row>
    <row r="32" spans="1:17" ht="45" customHeight="1">
      <c r="A32" s="30"/>
      <c r="B32" s="31"/>
      <c r="C32" s="30"/>
      <c r="D32" s="9">
        <v>2019</v>
      </c>
      <c r="E32" s="10">
        <f t="shared" si="14"/>
        <v>2260.6</v>
      </c>
      <c r="F32" s="10">
        <f t="shared" si="14"/>
        <v>0</v>
      </c>
      <c r="G32" s="10">
        <v>0</v>
      </c>
      <c r="H32" s="10">
        <v>0</v>
      </c>
      <c r="I32" s="10">
        <v>0</v>
      </c>
      <c r="J32" s="10">
        <v>0</v>
      </c>
      <c r="K32" s="12">
        <v>2260.6</v>
      </c>
      <c r="L32" s="12">
        <v>0</v>
      </c>
      <c r="M32" s="10">
        <v>0</v>
      </c>
      <c r="N32" s="10">
        <v>0</v>
      </c>
      <c r="O32" s="30"/>
      <c r="P32" s="30"/>
      <c r="Q32" s="30"/>
    </row>
    <row r="33" spans="1:17" ht="159.75" customHeight="1">
      <c r="A33" s="30"/>
      <c r="B33" s="31"/>
      <c r="C33" s="30"/>
      <c r="D33" s="9">
        <v>2020</v>
      </c>
      <c r="E33" s="10">
        <f t="shared" si="14"/>
        <v>2260.6</v>
      </c>
      <c r="F33" s="10">
        <f t="shared" si="14"/>
        <v>0</v>
      </c>
      <c r="G33" s="10">
        <v>0</v>
      </c>
      <c r="H33" s="10">
        <v>0</v>
      </c>
      <c r="I33" s="10">
        <v>0</v>
      </c>
      <c r="J33" s="10">
        <v>0</v>
      </c>
      <c r="K33" s="12">
        <v>2260.6</v>
      </c>
      <c r="L33" s="12">
        <v>0</v>
      </c>
      <c r="M33" s="10">
        <v>0</v>
      </c>
      <c r="N33" s="10">
        <v>0</v>
      </c>
      <c r="O33" s="30"/>
      <c r="P33" s="30"/>
      <c r="Q33" s="30"/>
    </row>
    <row r="34" spans="1:17" ht="31.5" customHeight="1">
      <c r="A34" s="32" t="s">
        <v>47</v>
      </c>
      <c r="B34" s="31" t="s">
        <v>58</v>
      </c>
      <c r="C34" s="30" t="s">
        <v>263</v>
      </c>
      <c r="D34" s="8" t="s">
        <v>1</v>
      </c>
      <c r="E34" s="10">
        <f aca="true" t="shared" si="15" ref="E34:N34">E35+E36+E37</f>
        <v>810</v>
      </c>
      <c r="F34" s="10">
        <f t="shared" si="15"/>
        <v>0</v>
      </c>
      <c r="G34" s="10">
        <f t="shared" si="15"/>
        <v>0</v>
      </c>
      <c r="H34" s="10">
        <f t="shared" si="15"/>
        <v>0</v>
      </c>
      <c r="I34" s="10">
        <f t="shared" si="15"/>
        <v>0</v>
      </c>
      <c r="J34" s="10">
        <f t="shared" si="15"/>
        <v>0</v>
      </c>
      <c r="K34" s="10">
        <f t="shared" si="15"/>
        <v>810</v>
      </c>
      <c r="L34" s="10">
        <f t="shared" si="15"/>
        <v>0</v>
      </c>
      <c r="M34" s="10">
        <f t="shared" si="15"/>
        <v>0</v>
      </c>
      <c r="N34" s="10">
        <f t="shared" si="15"/>
        <v>0</v>
      </c>
      <c r="O34" s="30" t="s">
        <v>256</v>
      </c>
      <c r="P34" s="30" t="s">
        <v>174</v>
      </c>
      <c r="Q34" s="30"/>
    </row>
    <row r="35" spans="1:17" ht="31.5" customHeight="1">
      <c r="A35" s="30"/>
      <c r="B35" s="31"/>
      <c r="C35" s="30"/>
      <c r="D35" s="9">
        <v>2018</v>
      </c>
      <c r="E35" s="10">
        <f aca="true" t="shared" si="16" ref="E35:F37">G35+I35+K35+M35</f>
        <v>270</v>
      </c>
      <c r="F35" s="10">
        <f t="shared" si="16"/>
        <v>0</v>
      </c>
      <c r="G35" s="10">
        <v>0</v>
      </c>
      <c r="H35" s="10">
        <v>0</v>
      </c>
      <c r="I35" s="10">
        <v>0</v>
      </c>
      <c r="J35" s="10">
        <v>0</v>
      </c>
      <c r="K35" s="12">
        <v>270</v>
      </c>
      <c r="L35" s="12">
        <v>0</v>
      </c>
      <c r="M35" s="10">
        <v>0</v>
      </c>
      <c r="N35" s="10">
        <v>0</v>
      </c>
      <c r="O35" s="30"/>
      <c r="P35" s="30"/>
      <c r="Q35" s="30"/>
    </row>
    <row r="36" spans="1:17" ht="31.5" customHeight="1">
      <c r="A36" s="30"/>
      <c r="B36" s="31"/>
      <c r="C36" s="30"/>
      <c r="D36" s="9">
        <v>2019</v>
      </c>
      <c r="E36" s="10">
        <f t="shared" si="16"/>
        <v>270</v>
      </c>
      <c r="F36" s="10">
        <f t="shared" si="16"/>
        <v>0</v>
      </c>
      <c r="G36" s="10">
        <v>0</v>
      </c>
      <c r="H36" s="10">
        <v>0</v>
      </c>
      <c r="I36" s="10">
        <v>0</v>
      </c>
      <c r="J36" s="10">
        <v>0</v>
      </c>
      <c r="K36" s="12">
        <v>270</v>
      </c>
      <c r="L36" s="12">
        <v>0</v>
      </c>
      <c r="M36" s="10">
        <v>0</v>
      </c>
      <c r="N36" s="10">
        <v>0</v>
      </c>
      <c r="O36" s="30"/>
      <c r="P36" s="30"/>
      <c r="Q36" s="30"/>
    </row>
    <row r="37" spans="1:17" ht="160.5" customHeight="1">
      <c r="A37" s="30"/>
      <c r="B37" s="31"/>
      <c r="C37" s="30"/>
      <c r="D37" s="9">
        <v>2020</v>
      </c>
      <c r="E37" s="10">
        <f t="shared" si="16"/>
        <v>270</v>
      </c>
      <c r="F37" s="10">
        <f t="shared" si="16"/>
        <v>0</v>
      </c>
      <c r="G37" s="10">
        <v>0</v>
      </c>
      <c r="H37" s="10">
        <v>0</v>
      </c>
      <c r="I37" s="10">
        <v>0</v>
      </c>
      <c r="J37" s="10">
        <v>0</v>
      </c>
      <c r="K37" s="12">
        <v>270</v>
      </c>
      <c r="L37" s="12">
        <v>0</v>
      </c>
      <c r="M37" s="10">
        <v>0</v>
      </c>
      <c r="N37" s="10">
        <v>0</v>
      </c>
      <c r="O37" s="30"/>
      <c r="P37" s="30"/>
      <c r="Q37" s="30"/>
    </row>
    <row r="38" spans="1:17" ht="31.5" customHeight="1">
      <c r="A38" s="32" t="s">
        <v>48</v>
      </c>
      <c r="B38" s="31" t="s">
        <v>258</v>
      </c>
      <c r="C38" s="30" t="s">
        <v>263</v>
      </c>
      <c r="D38" s="8" t="s">
        <v>1</v>
      </c>
      <c r="E38" s="10">
        <f aca="true" t="shared" si="17" ref="E38:N38">E39+E40+E41</f>
        <v>5019.6</v>
      </c>
      <c r="F38" s="10">
        <f t="shared" si="17"/>
        <v>135.5</v>
      </c>
      <c r="G38" s="10">
        <f t="shared" si="17"/>
        <v>0</v>
      </c>
      <c r="H38" s="10">
        <f t="shared" si="17"/>
        <v>0</v>
      </c>
      <c r="I38" s="10">
        <f t="shared" si="17"/>
        <v>0</v>
      </c>
      <c r="J38" s="10">
        <f t="shared" si="17"/>
        <v>0</v>
      </c>
      <c r="K38" s="10">
        <f t="shared" si="17"/>
        <v>5019.6</v>
      </c>
      <c r="L38" s="10">
        <f t="shared" si="17"/>
        <v>135.5</v>
      </c>
      <c r="M38" s="10">
        <f t="shared" si="17"/>
        <v>0</v>
      </c>
      <c r="N38" s="10">
        <f t="shared" si="17"/>
        <v>0</v>
      </c>
      <c r="O38" s="30" t="s">
        <v>256</v>
      </c>
      <c r="P38" s="30" t="s">
        <v>174</v>
      </c>
      <c r="Q38" s="30" t="s">
        <v>717</v>
      </c>
    </row>
    <row r="39" spans="1:17" ht="31.5" customHeight="1">
      <c r="A39" s="30"/>
      <c r="B39" s="31"/>
      <c r="C39" s="30"/>
      <c r="D39" s="9">
        <v>2018</v>
      </c>
      <c r="E39" s="10">
        <f aca="true" t="shared" si="18" ref="E39:F41">G39+I39+K39+M39</f>
        <v>1673.2</v>
      </c>
      <c r="F39" s="10">
        <f t="shared" si="18"/>
        <v>135.5</v>
      </c>
      <c r="G39" s="10">
        <v>0</v>
      </c>
      <c r="H39" s="10">
        <v>0</v>
      </c>
      <c r="I39" s="10">
        <v>0</v>
      </c>
      <c r="J39" s="10">
        <v>0</v>
      </c>
      <c r="K39" s="24">
        <v>1673.2</v>
      </c>
      <c r="L39" s="24">
        <v>135.5</v>
      </c>
      <c r="M39" s="10">
        <v>0</v>
      </c>
      <c r="N39" s="10">
        <v>0</v>
      </c>
      <c r="O39" s="30"/>
      <c r="P39" s="30"/>
      <c r="Q39" s="30"/>
    </row>
    <row r="40" spans="1:17" ht="31.5" customHeight="1">
      <c r="A40" s="30"/>
      <c r="B40" s="31"/>
      <c r="C40" s="30"/>
      <c r="D40" s="9">
        <v>2019</v>
      </c>
      <c r="E40" s="10">
        <f t="shared" si="18"/>
        <v>1673.2</v>
      </c>
      <c r="F40" s="10">
        <f t="shared" si="18"/>
        <v>0</v>
      </c>
      <c r="G40" s="10">
        <v>0</v>
      </c>
      <c r="H40" s="10">
        <v>0</v>
      </c>
      <c r="I40" s="10">
        <v>0</v>
      </c>
      <c r="J40" s="10">
        <v>0</v>
      </c>
      <c r="K40" s="24">
        <v>1673.2</v>
      </c>
      <c r="L40" s="24">
        <v>0</v>
      </c>
      <c r="M40" s="10">
        <v>0</v>
      </c>
      <c r="N40" s="10">
        <v>0</v>
      </c>
      <c r="O40" s="30"/>
      <c r="P40" s="30"/>
      <c r="Q40" s="30"/>
    </row>
    <row r="41" spans="1:17" ht="153.75" customHeight="1">
      <c r="A41" s="30"/>
      <c r="B41" s="31"/>
      <c r="C41" s="30"/>
      <c r="D41" s="9">
        <v>2020</v>
      </c>
      <c r="E41" s="10">
        <f t="shared" si="18"/>
        <v>1673.2</v>
      </c>
      <c r="F41" s="10">
        <f t="shared" si="18"/>
        <v>0</v>
      </c>
      <c r="G41" s="10">
        <v>0</v>
      </c>
      <c r="H41" s="10">
        <v>0</v>
      </c>
      <c r="I41" s="10">
        <v>0</v>
      </c>
      <c r="J41" s="10">
        <v>0</v>
      </c>
      <c r="K41" s="24">
        <v>1673.2</v>
      </c>
      <c r="L41" s="24">
        <v>0</v>
      </c>
      <c r="M41" s="10">
        <v>0</v>
      </c>
      <c r="N41" s="10">
        <v>0</v>
      </c>
      <c r="O41" s="30"/>
      <c r="P41" s="30"/>
      <c r="Q41" s="30"/>
    </row>
    <row r="42" spans="1:21" ht="31.5" customHeight="1">
      <c r="A42" s="32" t="s">
        <v>49</v>
      </c>
      <c r="B42" s="31" t="s">
        <v>59</v>
      </c>
      <c r="C42" s="30" t="s">
        <v>263</v>
      </c>
      <c r="D42" s="8" t="s">
        <v>1</v>
      </c>
      <c r="E42" s="10">
        <f aca="true" t="shared" si="19" ref="E42:N42">E43+E44+E45</f>
        <v>538.5</v>
      </c>
      <c r="F42" s="10">
        <f t="shared" si="19"/>
        <v>0</v>
      </c>
      <c r="G42" s="10">
        <f t="shared" si="19"/>
        <v>0</v>
      </c>
      <c r="H42" s="10">
        <f t="shared" si="19"/>
        <v>0</v>
      </c>
      <c r="I42" s="10">
        <f t="shared" si="19"/>
        <v>0</v>
      </c>
      <c r="J42" s="10">
        <f t="shared" si="19"/>
        <v>0</v>
      </c>
      <c r="K42" s="10">
        <f t="shared" si="19"/>
        <v>538.5</v>
      </c>
      <c r="L42" s="10">
        <f t="shared" si="19"/>
        <v>0</v>
      </c>
      <c r="M42" s="10">
        <f t="shared" si="19"/>
        <v>0</v>
      </c>
      <c r="N42" s="10">
        <f t="shared" si="19"/>
        <v>0</v>
      </c>
      <c r="O42" s="30" t="s">
        <v>256</v>
      </c>
      <c r="P42" s="30" t="s">
        <v>174</v>
      </c>
      <c r="Q42" s="30"/>
      <c r="R42" s="13"/>
      <c r="S42" s="51"/>
      <c r="T42" s="51"/>
      <c r="U42" s="15"/>
    </row>
    <row r="43" spans="1:21" ht="31.5" customHeight="1">
      <c r="A43" s="30"/>
      <c r="B43" s="31"/>
      <c r="C43" s="30"/>
      <c r="D43" s="9">
        <v>2018</v>
      </c>
      <c r="E43" s="10">
        <f aca="true" t="shared" si="20" ref="E43:F45">G43+I43+K43+M43</f>
        <v>538.5</v>
      </c>
      <c r="F43" s="10">
        <f t="shared" si="20"/>
        <v>0</v>
      </c>
      <c r="G43" s="10">
        <v>0</v>
      </c>
      <c r="H43" s="10">
        <v>0</v>
      </c>
      <c r="I43" s="10">
        <v>0</v>
      </c>
      <c r="J43" s="10">
        <v>0</v>
      </c>
      <c r="K43" s="10">
        <v>538.5</v>
      </c>
      <c r="L43" s="10">
        <v>0</v>
      </c>
      <c r="M43" s="10">
        <v>0</v>
      </c>
      <c r="N43" s="10">
        <v>0</v>
      </c>
      <c r="O43" s="30"/>
      <c r="P43" s="30"/>
      <c r="Q43" s="30"/>
      <c r="R43" s="13"/>
      <c r="S43" s="51"/>
      <c r="T43" s="51"/>
      <c r="U43" s="15"/>
    </row>
    <row r="44" spans="1:21" ht="31.5" customHeight="1">
      <c r="A44" s="30"/>
      <c r="B44" s="31"/>
      <c r="C44" s="30"/>
      <c r="D44" s="9">
        <v>2019</v>
      </c>
      <c r="E44" s="10">
        <f t="shared" si="20"/>
        <v>0</v>
      </c>
      <c r="F44" s="10">
        <f t="shared" si="20"/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30"/>
      <c r="P44" s="30"/>
      <c r="Q44" s="30"/>
      <c r="R44" s="13"/>
      <c r="S44" s="51"/>
      <c r="T44" s="51"/>
      <c r="U44" s="15"/>
    </row>
    <row r="45" spans="1:21" ht="160.5" customHeight="1">
      <c r="A45" s="30"/>
      <c r="B45" s="31"/>
      <c r="C45" s="30"/>
      <c r="D45" s="9">
        <v>2020</v>
      </c>
      <c r="E45" s="10">
        <f t="shared" si="20"/>
        <v>0</v>
      </c>
      <c r="F45" s="10">
        <f t="shared" si="20"/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30"/>
      <c r="P45" s="30"/>
      <c r="Q45" s="30"/>
      <c r="R45" s="13"/>
      <c r="S45" s="51"/>
      <c r="T45" s="51"/>
      <c r="U45" s="15"/>
    </row>
    <row r="46" spans="1:21" ht="31.5" customHeight="1">
      <c r="A46" s="32" t="s">
        <v>50</v>
      </c>
      <c r="B46" s="31" t="s">
        <v>60</v>
      </c>
      <c r="C46" s="30" t="s">
        <v>263</v>
      </c>
      <c r="D46" s="8" t="s">
        <v>1</v>
      </c>
      <c r="E46" s="10">
        <f aca="true" t="shared" si="21" ref="E46:N46">E47+E48+E49</f>
        <v>4897.1</v>
      </c>
      <c r="F46" s="10">
        <f t="shared" si="21"/>
        <v>326.4</v>
      </c>
      <c r="G46" s="10">
        <f t="shared" si="21"/>
        <v>0</v>
      </c>
      <c r="H46" s="10">
        <f t="shared" si="21"/>
        <v>0</v>
      </c>
      <c r="I46" s="10">
        <f t="shared" si="21"/>
        <v>0</v>
      </c>
      <c r="J46" s="10">
        <f t="shared" si="21"/>
        <v>0</v>
      </c>
      <c r="K46" s="10">
        <f t="shared" si="21"/>
        <v>4897.1</v>
      </c>
      <c r="L46" s="10">
        <f t="shared" si="21"/>
        <v>326.4</v>
      </c>
      <c r="M46" s="10">
        <f t="shared" si="21"/>
        <v>0</v>
      </c>
      <c r="N46" s="10">
        <f t="shared" si="21"/>
        <v>0</v>
      </c>
      <c r="O46" s="30" t="s">
        <v>256</v>
      </c>
      <c r="P46" s="30" t="s">
        <v>174</v>
      </c>
      <c r="Q46" s="30" t="s">
        <v>735</v>
      </c>
      <c r="R46" s="13"/>
      <c r="S46" s="14"/>
      <c r="T46" s="14"/>
      <c r="U46" s="15"/>
    </row>
    <row r="47" spans="1:21" ht="31.5" customHeight="1">
      <c r="A47" s="30"/>
      <c r="B47" s="31"/>
      <c r="C47" s="30"/>
      <c r="D47" s="9">
        <v>2018</v>
      </c>
      <c r="E47" s="10">
        <f aca="true" t="shared" si="22" ref="E47:F49">G47+I47+K47+M47</f>
        <v>4897.1</v>
      </c>
      <c r="F47" s="10">
        <f t="shared" si="22"/>
        <v>326.4</v>
      </c>
      <c r="G47" s="10">
        <v>0</v>
      </c>
      <c r="H47" s="10">
        <v>0</v>
      </c>
      <c r="I47" s="10">
        <v>0</v>
      </c>
      <c r="J47" s="10">
        <v>0</v>
      </c>
      <c r="K47" s="10">
        <v>4897.1</v>
      </c>
      <c r="L47" s="10">
        <v>326.4</v>
      </c>
      <c r="M47" s="10">
        <v>0</v>
      </c>
      <c r="N47" s="10">
        <v>0</v>
      </c>
      <c r="O47" s="30"/>
      <c r="P47" s="30"/>
      <c r="Q47" s="30"/>
      <c r="R47" s="13"/>
      <c r="S47" s="14"/>
      <c r="T47" s="14"/>
      <c r="U47" s="15"/>
    </row>
    <row r="48" spans="1:21" ht="31.5" customHeight="1">
      <c r="A48" s="30"/>
      <c r="B48" s="31"/>
      <c r="C48" s="30"/>
      <c r="D48" s="9">
        <v>2019</v>
      </c>
      <c r="E48" s="10">
        <f t="shared" si="22"/>
        <v>0</v>
      </c>
      <c r="F48" s="10">
        <f t="shared" si="22"/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30"/>
      <c r="P48" s="30"/>
      <c r="Q48" s="30"/>
      <c r="R48" s="13"/>
      <c r="S48" s="14"/>
      <c r="T48" s="14"/>
      <c r="U48" s="15"/>
    </row>
    <row r="49" spans="1:21" ht="158.25" customHeight="1">
      <c r="A49" s="30"/>
      <c r="B49" s="31"/>
      <c r="C49" s="30"/>
      <c r="D49" s="9">
        <v>2020</v>
      </c>
      <c r="E49" s="10">
        <f t="shared" si="22"/>
        <v>0</v>
      </c>
      <c r="F49" s="10">
        <f t="shared" si="22"/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30"/>
      <c r="P49" s="30"/>
      <c r="Q49" s="30"/>
      <c r="R49" s="13"/>
      <c r="S49" s="14"/>
      <c r="T49" s="14"/>
      <c r="U49" s="15"/>
    </row>
    <row r="50" spans="1:21" ht="31.5" customHeight="1">
      <c r="A50" s="32" t="s">
        <v>51</v>
      </c>
      <c r="B50" s="31" t="s">
        <v>61</v>
      </c>
      <c r="C50" s="30" t="s">
        <v>263</v>
      </c>
      <c r="D50" s="8" t="s">
        <v>1</v>
      </c>
      <c r="E50" s="10">
        <f aca="true" t="shared" si="23" ref="E50:N50">E51+E52+E53</f>
        <v>309</v>
      </c>
      <c r="F50" s="10">
        <f t="shared" si="23"/>
        <v>0</v>
      </c>
      <c r="G50" s="10">
        <f t="shared" si="23"/>
        <v>0</v>
      </c>
      <c r="H50" s="10">
        <f t="shared" si="23"/>
        <v>0</v>
      </c>
      <c r="I50" s="10">
        <f t="shared" si="23"/>
        <v>0</v>
      </c>
      <c r="J50" s="10">
        <f t="shared" si="23"/>
        <v>0</v>
      </c>
      <c r="K50" s="10">
        <f t="shared" si="23"/>
        <v>309</v>
      </c>
      <c r="L50" s="10">
        <f t="shared" si="23"/>
        <v>0</v>
      </c>
      <c r="M50" s="10">
        <f t="shared" si="23"/>
        <v>0</v>
      </c>
      <c r="N50" s="10">
        <f t="shared" si="23"/>
        <v>0</v>
      </c>
      <c r="O50" s="30" t="s">
        <v>256</v>
      </c>
      <c r="P50" s="30" t="s">
        <v>174</v>
      </c>
      <c r="Q50" s="30"/>
      <c r="R50" s="13"/>
      <c r="S50" s="14"/>
      <c r="T50" s="14"/>
      <c r="U50" s="15"/>
    </row>
    <row r="51" spans="1:21" ht="31.5" customHeight="1">
      <c r="A51" s="30"/>
      <c r="B51" s="31"/>
      <c r="C51" s="30"/>
      <c r="D51" s="9">
        <v>2018</v>
      </c>
      <c r="E51" s="10">
        <f aca="true" t="shared" si="24" ref="E51:F53">G51+I51+K51+M51</f>
        <v>309</v>
      </c>
      <c r="F51" s="10">
        <f t="shared" si="24"/>
        <v>0</v>
      </c>
      <c r="G51" s="10">
        <v>0</v>
      </c>
      <c r="H51" s="10">
        <v>0</v>
      </c>
      <c r="I51" s="10">
        <v>0</v>
      </c>
      <c r="J51" s="10">
        <v>0</v>
      </c>
      <c r="K51" s="10">
        <v>309</v>
      </c>
      <c r="L51" s="10">
        <v>0</v>
      </c>
      <c r="M51" s="10">
        <v>0</v>
      </c>
      <c r="N51" s="10">
        <v>0</v>
      </c>
      <c r="O51" s="30"/>
      <c r="P51" s="30"/>
      <c r="Q51" s="30"/>
      <c r="R51" s="13"/>
      <c r="S51" s="14"/>
      <c r="T51" s="14"/>
      <c r="U51" s="15"/>
    </row>
    <row r="52" spans="1:21" ht="31.5" customHeight="1">
      <c r="A52" s="30"/>
      <c r="B52" s="31"/>
      <c r="C52" s="30"/>
      <c r="D52" s="9">
        <v>2019</v>
      </c>
      <c r="E52" s="10">
        <f t="shared" si="24"/>
        <v>0</v>
      </c>
      <c r="F52" s="10">
        <f t="shared" si="24"/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30"/>
      <c r="P52" s="30"/>
      <c r="Q52" s="30"/>
      <c r="R52" s="13"/>
      <c r="S52" s="14"/>
      <c r="T52" s="14"/>
      <c r="U52" s="15"/>
    </row>
    <row r="53" spans="1:21" ht="159.75" customHeight="1">
      <c r="A53" s="30"/>
      <c r="B53" s="31"/>
      <c r="C53" s="30"/>
      <c r="D53" s="9">
        <v>2020</v>
      </c>
      <c r="E53" s="10">
        <f t="shared" si="24"/>
        <v>0</v>
      </c>
      <c r="F53" s="10">
        <f t="shared" si="24"/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30"/>
      <c r="P53" s="30"/>
      <c r="Q53" s="30"/>
      <c r="R53" s="13"/>
      <c r="S53" s="14"/>
      <c r="T53" s="14"/>
      <c r="U53" s="15"/>
    </row>
    <row r="54" spans="1:21" ht="31.5" customHeight="1">
      <c r="A54" s="32" t="s">
        <v>52</v>
      </c>
      <c r="B54" s="31" t="s">
        <v>62</v>
      </c>
      <c r="C54" s="30" t="s">
        <v>263</v>
      </c>
      <c r="D54" s="8" t="s">
        <v>1</v>
      </c>
      <c r="E54" s="10">
        <f aca="true" t="shared" si="25" ref="E54:N54">E55+E56+E57</f>
        <v>7642</v>
      </c>
      <c r="F54" s="10">
        <f t="shared" si="25"/>
        <v>0</v>
      </c>
      <c r="G54" s="10">
        <f t="shared" si="25"/>
        <v>0</v>
      </c>
      <c r="H54" s="10">
        <f t="shared" si="25"/>
        <v>0</v>
      </c>
      <c r="I54" s="10">
        <f t="shared" si="25"/>
        <v>0</v>
      </c>
      <c r="J54" s="10">
        <f t="shared" si="25"/>
        <v>0</v>
      </c>
      <c r="K54" s="10">
        <f t="shared" si="25"/>
        <v>7642</v>
      </c>
      <c r="L54" s="10">
        <f t="shared" si="25"/>
        <v>0</v>
      </c>
      <c r="M54" s="10">
        <f t="shared" si="25"/>
        <v>0</v>
      </c>
      <c r="N54" s="10">
        <f t="shared" si="25"/>
        <v>0</v>
      </c>
      <c r="O54" s="30" t="s">
        <v>256</v>
      </c>
      <c r="P54" s="30" t="s">
        <v>174</v>
      </c>
      <c r="Q54" s="30"/>
      <c r="R54" s="13"/>
      <c r="S54" s="14"/>
      <c r="T54" s="14"/>
      <c r="U54" s="15"/>
    </row>
    <row r="55" spans="1:21" ht="31.5" customHeight="1">
      <c r="A55" s="30"/>
      <c r="B55" s="31"/>
      <c r="C55" s="30"/>
      <c r="D55" s="9">
        <v>2018</v>
      </c>
      <c r="E55" s="10">
        <f aca="true" t="shared" si="26" ref="E55:F57">G55+I55+K55+M55</f>
        <v>7642</v>
      </c>
      <c r="F55" s="10">
        <f t="shared" si="26"/>
        <v>0</v>
      </c>
      <c r="G55" s="10">
        <v>0</v>
      </c>
      <c r="H55" s="10">
        <v>0</v>
      </c>
      <c r="I55" s="10">
        <v>0</v>
      </c>
      <c r="J55" s="10">
        <v>0</v>
      </c>
      <c r="K55" s="10">
        <v>7642</v>
      </c>
      <c r="L55" s="10">
        <v>0</v>
      </c>
      <c r="M55" s="10">
        <v>0</v>
      </c>
      <c r="N55" s="10">
        <v>0</v>
      </c>
      <c r="O55" s="30"/>
      <c r="P55" s="30"/>
      <c r="Q55" s="30"/>
      <c r="R55" s="13"/>
      <c r="S55" s="14"/>
      <c r="T55" s="14"/>
      <c r="U55" s="15"/>
    </row>
    <row r="56" spans="1:21" ht="31.5" customHeight="1">
      <c r="A56" s="30"/>
      <c r="B56" s="31"/>
      <c r="C56" s="30"/>
      <c r="D56" s="9">
        <v>2019</v>
      </c>
      <c r="E56" s="10">
        <f t="shared" si="26"/>
        <v>0</v>
      </c>
      <c r="F56" s="10">
        <f t="shared" si="26"/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30"/>
      <c r="P56" s="30"/>
      <c r="Q56" s="30"/>
      <c r="R56" s="13"/>
      <c r="S56" s="14"/>
      <c r="T56" s="14"/>
      <c r="U56" s="15"/>
    </row>
    <row r="57" spans="1:21" ht="153" customHeight="1">
      <c r="A57" s="30"/>
      <c r="B57" s="31"/>
      <c r="C57" s="30"/>
      <c r="D57" s="9">
        <v>2020</v>
      </c>
      <c r="E57" s="10">
        <f t="shared" si="26"/>
        <v>0</v>
      </c>
      <c r="F57" s="10">
        <f t="shared" si="26"/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30"/>
      <c r="P57" s="30"/>
      <c r="Q57" s="30"/>
      <c r="R57" s="13"/>
      <c r="S57" s="14"/>
      <c r="T57" s="14"/>
      <c r="U57" s="15"/>
    </row>
    <row r="58" spans="1:21" ht="31.5" customHeight="1">
      <c r="A58" s="32" t="s">
        <v>53</v>
      </c>
      <c r="B58" s="31" t="s">
        <v>63</v>
      </c>
      <c r="C58" s="30" t="s">
        <v>263</v>
      </c>
      <c r="D58" s="8" t="s">
        <v>1</v>
      </c>
      <c r="E58" s="10">
        <f aca="true" t="shared" si="27" ref="E58:N58">E59+E60+E61</f>
        <v>27302.7</v>
      </c>
      <c r="F58" s="10">
        <f t="shared" si="27"/>
        <v>0</v>
      </c>
      <c r="G58" s="10">
        <f t="shared" si="27"/>
        <v>0</v>
      </c>
      <c r="H58" s="10">
        <f t="shared" si="27"/>
        <v>0</v>
      </c>
      <c r="I58" s="10">
        <f t="shared" si="27"/>
        <v>0</v>
      </c>
      <c r="J58" s="10">
        <f t="shared" si="27"/>
        <v>0</v>
      </c>
      <c r="K58" s="10">
        <f t="shared" si="27"/>
        <v>27302.7</v>
      </c>
      <c r="L58" s="10">
        <f t="shared" si="27"/>
        <v>0</v>
      </c>
      <c r="M58" s="10">
        <f t="shared" si="27"/>
        <v>0</v>
      </c>
      <c r="N58" s="10">
        <f t="shared" si="27"/>
        <v>0</v>
      </c>
      <c r="O58" s="30" t="s">
        <v>256</v>
      </c>
      <c r="P58" s="30" t="s">
        <v>174</v>
      </c>
      <c r="Q58" s="30"/>
      <c r="R58" s="13"/>
      <c r="S58" s="14"/>
      <c r="T58" s="14"/>
      <c r="U58" s="15"/>
    </row>
    <row r="59" spans="1:21" ht="31.5" customHeight="1">
      <c r="A59" s="30"/>
      <c r="B59" s="31"/>
      <c r="C59" s="30"/>
      <c r="D59" s="9">
        <v>2018</v>
      </c>
      <c r="E59" s="10">
        <f aca="true" t="shared" si="28" ref="E59:F61">G59+I59+K59+M59</f>
        <v>27302.7</v>
      </c>
      <c r="F59" s="10">
        <f t="shared" si="28"/>
        <v>0</v>
      </c>
      <c r="G59" s="10">
        <v>0</v>
      </c>
      <c r="H59" s="10">
        <v>0</v>
      </c>
      <c r="I59" s="10">
        <v>0</v>
      </c>
      <c r="J59" s="10">
        <v>0</v>
      </c>
      <c r="K59" s="10">
        <v>27302.7</v>
      </c>
      <c r="L59" s="10">
        <v>0</v>
      </c>
      <c r="M59" s="10">
        <v>0</v>
      </c>
      <c r="N59" s="10">
        <v>0</v>
      </c>
      <c r="O59" s="30"/>
      <c r="P59" s="30"/>
      <c r="Q59" s="30"/>
      <c r="R59" s="13"/>
      <c r="S59" s="14"/>
      <c r="T59" s="14"/>
      <c r="U59" s="15"/>
    </row>
    <row r="60" spans="1:21" ht="31.5" customHeight="1">
      <c r="A60" s="30"/>
      <c r="B60" s="31"/>
      <c r="C60" s="30"/>
      <c r="D60" s="9">
        <v>2019</v>
      </c>
      <c r="E60" s="10">
        <f t="shared" si="28"/>
        <v>0</v>
      </c>
      <c r="F60" s="10">
        <f t="shared" si="28"/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30"/>
      <c r="P60" s="30"/>
      <c r="Q60" s="30"/>
      <c r="R60" s="13"/>
      <c r="S60" s="14"/>
      <c r="T60" s="14"/>
      <c r="U60" s="15"/>
    </row>
    <row r="61" spans="1:21" ht="161.25" customHeight="1">
      <c r="A61" s="30"/>
      <c r="B61" s="31"/>
      <c r="C61" s="30"/>
      <c r="D61" s="9">
        <v>2020</v>
      </c>
      <c r="E61" s="10">
        <f t="shared" si="28"/>
        <v>0</v>
      </c>
      <c r="F61" s="10">
        <f t="shared" si="28"/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30"/>
      <c r="P61" s="30"/>
      <c r="Q61" s="30"/>
      <c r="R61" s="13"/>
      <c r="S61" s="14"/>
      <c r="T61" s="14"/>
      <c r="U61" s="15"/>
    </row>
    <row r="62" spans="1:17" ht="35.25" customHeight="1">
      <c r="A62" s="52" t="s">
        <v>64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1:17" ht="31.5" customHeight="1">
      <c r="A63" s="43"/>
      <c r="B63" s="36" t="s">
        <v>23</v>
      </c>
      <c r="C63" s="30"/>
      <c r="D63" s="7" t="s">
        <v>1</v>
      </c>
      <c r="E63" s="6">
        <f>E64+E65+E66</f>
        <v>1312041.1</v>
      </c>
      <c r="F63" s="6">
        <f aca="true" t="shared" si="29" ref="F63:N63">F64+F65+F66</f>
        <v>7076.7</v>
      </c>
      <c r="G63" s="6">
        <f t="shared" si="29"/>
        <v>0</v>
      </c>
      <c r="H63" s="6">
        <f t="shared" si="29"/>
        <v>0</v>
      </c>
      <c r="I63" s="6">
        <f t="shared" si="29"/>
        <v>379359.5</v>
      </c>
      <c r="J63" s="6">
        <f t="shared" si="29"/>
        <v>0</v>
      </c>
      <c r="K63" s="6">
        <f t="shared" si="29"/>
        <v>932681.6</v>
      </c>
      <c r="L63" s="6">
        <f t="shared" si="29"/>
        <v>7076.7</v>
      </c>
      <c r="M63" s="6">
        <f t="shared" si="29"/>
        <v>0</v>
      </c>
      <c r="N63" s="6">
        <f t="shared" si="29"/>
        <v>0</v>
      </c>
      <c r="O63" s="30"/>
      <c r="P63" s="30"/>
      <c r="Q63" s="30"/>
    </row>
    <row r="64" spans="1:17" ht="31.5" customHeight="1">
      <c r="A64" s="43"/>
      <c r="B64" s="36"/>
      <c r="C64" s="30"/>
      <c r="D64" s="4">
        <v>2018</v>
      </c>
      <c r="E64" s="6">
        <f aca="true" t="shared" si="30" ref="E64:F66">G64+I64+K64+M64</f>
        <v>218438.59999999998</v>
      </c>
      <c r="F64" s="6">
        <f t="shared" si="30"/>
        <v>7076.7</v>
      </c>
      <c r="G64" s="6">
        <f>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</f>
        <v>0</v>
      </c>
      <c r="H64" s="6">
        <f aca="true" t="shared" si="31" ref="H64:N64">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</f>
        <v>0</v>
      </c>
      <c r="I64" s="6">
        <f t="shared" si="31"/>
        <v>5900</v>
      </c>
      <c r="J64" s="6">
        <f t="shared" si="31"/>
        <v>0</v>
      </c>
      <c r="K64" s="6">
        <f t="shared" si="31"/>
        <v>212538.59999999998</v>
      </c>
      <c r="L64" s="6">
        <f t="shared" si="31"/>
        <v>7076.7</v>
      </c>
      <c r="M64" s="6">
        <f t="shared" si="31"/>
        <v>0</v>
      </c>
      <c r="N64" s="6">
        <f t="shared" si="31"/>
        <v>0</v>
      </c>
      <c r="O64" s="30"/>
      <c r="P64" s="30"/>
      <c r="Q64" s="30"/>
    </row>
    <row r="65" spans="1:17" ht="31.5" customHeight="1">
      <c r="A65" s="43"/>
      <c r="B65" s="36"/>
      <c r="C65" s="30"/>
      <c r="D65" s="4">
        <v>2019</v>
      </c>
      <c r="E65" s="6">
        <f t="shared" si="30"/>
        <v>495770.5</v>
      </c>
      <c r="F65" s="6">
        <f t="shared" si="30"/>
        <v>0</v>
      </c>
      <c r="G65" s="6">
        <f>G69+G73+G77+G81+G85+G89+G93+G97+G101+G105+G109+G113+G117+G121+G125+G129+G133+G137+G141+G145+G149+G153+G157+G161+G165+G169+G173+G177+G181+G185+G189+G193+G197+G201+G205+G209+G213+G217+G221+G225+G229+G233+G237+G241+G245+G249+G253+G257+G261+G265+G269+G273+G277+G281+G285+G289+G293+G297+G301+G305+G309+G313+G317+G321+G325</f>
        <v>0</v>
      </c>
      <c r="H65" s="6">
        <f aca="true" t="shared" si="32" ref="H65:N66">H69+H73+H77+H81+H85+H89+H93+H97+H101+H105+H109+H113+H117+H121+H125+H129+H133+H137+H141+H145+H149+H153+H157+H161+H165+H169+H173+H177+H181+H185+H189+H193+H197+H201+H205+H209+H213+H217+H221+H225+H229+H233+H237+H241+H245+H249+H253+H257+H261+H265+H269+H273+H277+H281+H285+H289+H293+H297+H301+H305+H309+H313+H317+H321+H325</f>
        <v>0</v>
      </c>
      <c r="I65" s="6">
        <f t="shared" si="32"/>
        <v>186730.2</v>
      </c>
      <c r="J65" s="6">
        <f t="shared" si="32"/>
        <v>0</v>
      </c>
      <c r="K65" s="6">
        <f t="shared" si="32"/>
        <v>309040.3</v>
      </c>
      <c r="L65" s="6">
        <f t="shared" si="32"/>
        <v>0</v>
      </c>
      <c r="M65" s="6">
        <f t="shared" si="32"/>
        <v>0</v>
      </c>
      <c r="N65" s="6">
        <f t="shared" si="32"/>
        <v>0</v>
      </c>
      <c r="O65" s="30"/>
      <c r="P65" s="30"/>
      <c r="Q65" s="30"/>
    </row>
    <row r="66" spans="1:17" ht="31.5" customHeight="1">
      <c r="A66" s="43"/>
      <c r="B66" s="36"/>
      <c r="C66" s="30"/>
      <c r="D66" s="4">
        <v>2020</v>
      </c>
      <c r="E66" s="6">
        <f t="shared" si="30"/>
        <v>597832</v>
      </c>
      <c r="F66" s="6">
        <f t="shared" si="30"/>
        <v>0</v>
      </c>
      <c r="G66" s="6">
        <f>G70+G74+G78+G82+G86+G90+G94+G98+G102+G106+G110+G114+G118+G122+G126+G130+G134+G138+G142+G146+G150+G154+G158+G162+G166+G170+G174+G178+G182+G186+G190+G194+G198+G202+G206+G210+G214+G218+G222+G226+G230+G234+G238+G242+G246+G250+G254+G258+G262+G266+G270+G274+G278+G282+G286+G290+G294+G298+G302+G306+G310+G314+G318+G322+G326</f>
        <v>0</v>
      </c>
      <c r="H66" s="6">
        <f t="shared" si="32"/>
        <v>0</v>
      </c>
      <c r="I66" s="6">
        <f t="shared" si="32"/>
        <v>186729.3</v>
      </c>
      <c r="J66" s="6">
        <f t="shared" si="32"/>
        <v>0</v>
      </c>
      <c r="K66" s="6">
        <f t="shared" si="32"/>
        <v>411102.7</v>
      </c>
      <c r="L66" s="6">
        <f t="shared" si="32"/>
        <v>0</v>
      </c>
      <c r="M66" s="6">
        <f t="shared" si="32"/>
        <v>0</v>
      </c>
      <c r="N66" s="6">
        <f t="shared" si="32"/>
        <v>0</v>
      </c>
      <c r="O66" s="30"/>
      <c r="P66" s="30"/>
      <c r="Q66" s="30"/>
    </row>
    <row r="67" spans="1:17" ht="31.5" customHeight="1">
      <c r="A67" s="32" t="s">
        <v>566</v>
      </c>
      <c r="B67" s="31" t="s">
        <v>298</v>
      </c>
      <c r="C67" s="30" t="s">
        <v>65</v>
      </c>
      <c r="D67" s="8" t="s">
        <v>1</v>
      </c>
      <c r="E67" s="10">
        <f>E68+E69+E70</f>
        <v>420308.5</v>
      </c>
      <c r="F67" s="10">
        <f>F68+F69+F70</f>
        <v>108.6</v>
      </c>
      <c r="G67" s="10">
        <f aca="true" t="shared" si="33" ref="G67:N67">G68+G69+G70</f>
        <v>0</v>
      </c>
      <c r="H67" s="10">
        <f t="shared" si="33"/>
        <v>0</v>
      </c>
      <c r="I67" s="10">
        <f t="shared" si="33"/>
        <v>373459.5</v>
      </c>
      <c r="J67" s="10">
        <f t="shared" si="33"/>
        <v>0</v>
      </c>
      <c r="K67" s="10">
        <f t="shared" si="33"/>
        <v>46849</v>
      </c>
      <c r="L67" s="10">
        <f t="shared" si="33"/>
        <v>108.6</v>
      </c>
      <c r="M67" s="10">
        <f t="shared" si="33"/>
        <v>0</v>
      </c>
      <c r="N67" s="10">
        <f t="shared" si="33"/>
        <v>0</v>
      </c>
      <c r="O67" s="30" t="s">
        <v>299</v>
      </c>
      <c r="P67" s="30" t="s">
        <v>531</v>
      </c>
      <c r="Q67" s="30" t="s">
        <v>723</v>
      </c>
    </row>
    <row r="68" spans="1:17" ht="31.5" customHeight="1">
      <c r="A68" s="32"/>
      <c r="B68" s="31"/>
      <c r="C68" s="30"/>
      <c r="D68" s="9">
        <v>2018</v>
      </c>
      <c r="E68" s="16">
        <f aca="true" t="shared" si="34" ref="E68:F70">G68+I68+K68+M68</f>
        <v>5353.5</v>
      </c>
      <c r="F68" s="16">
        <f t="shared" si="34"/>
        <v>108.6</v>
      </c>
      <c r="G68" s="10">
        <v>0</v>
      </c>
      <c r="H68" s="10">
        <v>0</v>
      </c>
      <c r="I68" s="10">
        <v>0</v>
      </c>
      <c r="J68" s="10">
        <v>0</v>
      </c>
      <c r="K68" s="10">
        <v>5353.5</v>
      </c>
      <c r="L68" s="10">
        <v>108.6</v>
      </c>
      <c r="M68" s="10">
        <v>0</v>
      </c>
      <c r="N68" s="10">
        <v>0</v>
      </c>
      <c r="O68" s="30"/>
      <c r="P68" s="30"/>
      <c r="Q68" s="30"/>
    </row>
    <row r="69" spans="1:17" ht="31.5" customHeight="1">
      <c r="A69" s="32"/>
      <c r="B69" s="31"/>
      <c r="C69" s="30"/>
      <c r="D69" s="9">
        <v>2019</v>
      </c>
      <c r="E69" s="16">
        <f t="shared" si="34"/>
        <v>207478</v>
      </c>
      <c r="F69" s="16">
        <f t="shared" si="34"/>
        <v>0</v>
      </c>
      <c r="G69" s="10">
        <v>0</v>
      </c>
      <c r="H69" s="10">
        <v>0</v>
      </c>
      <c r="I69" s="10">
        <v>186730.2</v>
      </c>
      <c r="J69" s="10">
        <v>0</v>
      </c>
      <c r="K69" s="10">
        <v>20747.8</v>
      </c>
      <c r="L69" s="10">
        <v>0</v>
      </c>
      <c r="M69" s="10">
        <v>0</v>
      </c>
      <c r="N69" s="10">
        <v>0</v>
      </c>
      <c r="O69" s="30"/>
      <c r="P69" s="30"/>
      <c r="Q69" s="30"/>
    </row>
    <row r="70" spans="1:17" ht="273.75" customHeight="1">
      <c r="A70" s="32"/>
      <c r="B70" s="31"/>
      <c r="C70" s="30"/>
      <c r="D70" s="9">
        <v>2020</v>
      </c>
      <c r="E70" s="16">
        <f t="shared" si="34"/>
        <v>207477</v>
      </c>
      <c r="F70" s="16">
        <f t="shared" si="34"/>
        <v>0</v>
      </c>
      <c r="G70" s="10">
        <v>0</v>
      </c>
      <c r="H70" s="10">
        <v>0</v>
      </c>
      <c r="I70" s="10">
        <v>186729.3</v>
      </c>
      <c r="J70" s="10">
        <v>0</v>
      </c>
      <c r="K70" s="10">
        <v>20747.7</v>
      </c>
      <c r="L70" s="10">
        <v>0</v>
      </c>
      <c r="M70" s="10">
        <v>0</v>
      </c>
      <c r="N70" s="10">
        <v>0</v>
      </c>
      <c r="O70" s="30"/>
      <c r="P70" s="30"/>
      <c r="Q70" s="30"/>
    </row>
    <row r="71" spans="1:17" ht="31.5" customHeight="1">
      <c r="A71" s="32" t="s">
        <v>567</v>
      </c>
      <c r="B71" s="31" t="s">
        <v>496</v>
      </c>
      <c r="C71" s="30" t="s">
        <v>142</v>
      </c>
      <c r="D71" s="8" t="s">
        <v>1</v>
      </c>
      <c r="E71" s="10">
        <f>E72+E73+E74</f>
        <v>14960</v>
      </c>
      <c r="F71" s="10">
        <f>F72+F73+F74</f>
        <v>0</v>
      </c>
      <c r="G71" s="10">
        <f aca="true" t="shared" si="35" ref="G71:N71">G72+G73+G74</f>
        <v>0</v>
      </c>
      <c r="H71" s="10">
        <f t="shared" si="35"/>
        <v>0</v>
      </c>
      <c r="I71" s="10">
        <f t="shared" si="35"/>
        <v>0</v>
      </c>
      <c r="J71" s="10">
        <f t="shared" si="35"/>
        <v>0</v>
      </c>
      <c r="K71" s="10">
        <f t="shared" si="35"/>
        <v>14960</v>
      </c>
      <c r="L71" s="10">
        <f t="shared" si="35"/>
        <v>0</v>
      </c>
      <c r="M71" s="10">
        <f t="shared" si="35"/>
        <v>0</v>
      </c>
      <c r="N71" s="10">
        <f t="shared" si="35"/>
        <v>0</v>
      </c>
      <c r="O71" s="30" t="s">
        <v>299</v>
      </c>
      <c r="P71" s="30" t="s">
        <v>309</v>
      </c>
      <c r="Q71" s="31"/>
    </row>
    <row r="72" spans="1:17" ht="31.5" customHeight="1">
      <c r="A72" s="33"/>
      <c r="B72" s="31"/>
      <c r="C72" s="33"/>
      <c r="D72" s="9">
        <v>2018</v>
      </c>
      <c r="E72" s="16">
        <f aca="true" t="shared" si="36" ref="E72:F74">G72+I72+K72+M72</f>
        <v>14960</v>
      </c>
      <c r="F72" s="16">
        <f t="shared" si="36"/>
        <v>0</v>
      </c>
      <c r="G72" s="10">
        <v>0</v>
      </c>
      <c r="H72" s="10">
        <v>0</v>
      </c>
      <c r="I72" s="10">
        <v>0</v>
      </c>
      <c r="J72" s="10">
        <v>0</v>
      </c>
      <c r="K72" s="10">
        <v>14960</v>
      </c>
      <c r="L72" s="10">
        <v>0</v>
      </c>
      <c r="M72" s="10">
        <v>0</v>
      </c>
      <c r="N72" s="10">
        <v>0</v>
      </c>
      <c r="O72" s="30"/>
      <c r="P72" s="30"/>
      <c r="Q72" s="42"/>
    </row>
    <row r="73" spans="1:17" ht="31.5" customHeight="1">
      <c r="A73" s="33"/>
      <c r="B73" s="31"/>
      <c r="C73" s="33"/>
      <c r="D73" s="9">
        <v>2019</v>
      </c>
      <c r="E73" s="16">
        <f t="shared" si="36"/>
        <v>0</v>
      </c>
      <c r="F73" s="16">
        <f t="shared" si="36"/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30"/>
      <c r="P73" s="30"/>
      <c r="Q73" s="42"/>
    </row>
    <row r="74" spans="1:17" ht="118.5" customHeight="1">
      <c r="A74" s="33"/>
      <c r="B74" s="31"/>
      <c r="C74" s="33"/>
      <c r="D74" s="9">
        <v>2020</v>
      </c>
      <c r="E74" s="16">
        <f t="shared" si="36"/>
        <v>0</v>
      </c>
      <c r="F74" s="16">
        <f t="shared" si="36"/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30"/>
      <c r="P74" s="30"/>
      <c r="Q74" s="42"/>
    </row>
    <row r="75" spans="1:17" ht="31.5" customHeight="1">
      <c r="A75" s="32" t="s">
        <v>568</v>
      </c>
      <c r="B75" s="31" t="s">
        <v>528</v>
      </c>
      <c r="C75" s="33" t="s">
        <v>530</v>
      </c>
      <c r="D75" s="8" t="s">
        <v>1</v>
      </c>
      <c r="E75" s="10">
        <f>E76+E77+E78</f>
        <v>77.6</v>
      </c>
      <c r="F75" s="10">
        <f>F76+F77+F78</f>
        <v>77.6</v>
      </c>
      <c r="G75" s="10">
        <f aca="true" t="shared" si="37" ref="G75:N75">G76+G77+G78</f>
        <v>0</v>
      </c>
      <c r="H75" s="10">
        <f t="shared" si="37"/>
        <v>0</v>
      </c>
      <c r="I75" s="10">
        <f t="shared" si="37"/>
        <v>0</v>
      </c>
      <c r="J75" s="10">
        <f t="shared" si="37"/>
        <v>0</v>
      </c>
      <c r="K75" s="10">
        <f t="shared" si="37"/>
        <v>77.6</v>
      </c>
      <c r="L75" s="10">
        <f t="shared" si="37"/>
        <v>77.6</v>
      </c>
      <c r="M75" s="10">
        <f t="shared" si="37"/>
        <v>0</v>
      </c>
      <c r="N75" s="10">
        <f t="shared" si="37"/>
        <v>0</v>
      </c>
      <c r="O75" s="30" t="s">
        <v>463</v>
      </c>
      <c r="P75" s="30" t="s">
        <v>175</v>
      </c>
      <c r="Q75" s="30" t="s">
        <v>782</v>
      </c>
    </row>
    <row r="76" spans="1:17" ht="31.5" customHeight="1">
      <c r="A76" s="32"/>
      <c r="B76" s="31"/>
      <c r="C76" s="33"/>
      <c r="D76" s="9">
        <v>2018</v>
      </c>
      <c r="E76" s="16">
        <f aca="true" t="shared" si="38" ref="E76:F78">G76+I76+K76+M76</f>
        <v>77.6</v>
      </c>
      <c r="F76" s="16">
        <f t="shared" si="38"/>
        <v>77.6</v>
      </c>
      <c r="G76" s="10">
        <v>0</v>
      </c>
      <c r="H76" s="10">
        <v>0</v>
      </c>
      <c r="I76" s="10">
        <v>0</v>
      </c>
      <c r="J76" s="10">
        <v>0</v>
      </c>
      <c r="K76" s="10">
        <v>77.6</v>
      </c>
      <c r="L76" s="10">
        <v>77.6</v>
      </c>
      <c r="M76" s="10">
        <v>0</v>
      </c>
      <c r="N76" s="10">
        <v>0</v>
      </c>
      <c r="O76" s="30"/>
      <c r="P76" s="30"/>
      <c r="Q76" s="30"/>
    </row>
    <row r="77" spans="1:17" ht="31.5" customHeight="1">
      <c r="A77" s="32"/>
      <c r="B77" s="31"/>
      <c r="C77" s="33"/>
      <c r="D77" s="9">
        <v>2019</v>
      </c>
      <c r="E77" s="16">
        <f t="shared" si="38"/>
        <v>0</v>
      </c>
      <c r="F77" s="16">
        <f t="shared" si="38"/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30"/>
      <c r="P77" s="30"/>
      <c r="Q77" s="30"/>
    </row>
    <row r="78" spans="1:17" ht="79.5" customHeight="1">
      <c r="A78" s="32"/>
      <c r="B78" s="31"/>
      <c r="C78" s="33"/>
      <c r="D78" s="9">
        <v>2020</v>
      </c>
      <c r="E78" s="16">
        <f t="shared" si="38"/>
        <v>0</v>
      </c>
      <c r="F78" s="16">
        <f t="shared" si="38"/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30"/>
      <c r="P78" s="30"/>
      <c r="Q78" s="30"/>
    </row>
    <row r="79" spans="1:17" ht="31.5" customHeight="1">
      <c r="A79" s="32" t="s">
        <v>569</v>
      </c>
      <c r="B79" s="31" t="s">
        <v>529</v>
      </c>
      <c r="C79" s="33" t="s">
        <v>530</v>
      </c>
      <c r="D79" s="8" t="s">
        <v>1</v>
      </c>
      <c r="E79" s="10">
        <f>E80+E81+E82</f>
        <v>54000</v>
      </c>
      <c r="F79" s="10">
        <f>F80+F81+F82</f>
        <v>0</v>
      </c>
      <c r="G79" s="10">
        <f aca="true" t="shared" si="39" ref="G79:N79">G80+G81+G82</f>
        <v>0</v>
      </c>
      <c r="H79" s="10">
        <f t="shared" si="39"/>
        <v>0</v>
      </c>
      <c r="I79" s="10">
        <f t="shared" si="39"/>
        <v>0</v>
      </c>
      <c r="J79" s="10">
        <f t="shared" si="39"/>
        <v>0</v>
      </c>
      <c r="K79" s="10">
        <f t="shared" si="39"/>
        <v>54000</v>
      </c>
      <c r="L79" s="10">
        <f t="shared" si="39"/>
        <v>0</v>
      </c>
      <c r="M79" s="10">
        <f t="shared" si="39"/>
        <v>0</v>
      </c>
      <c r="N79" s="10">
        <f t="shared" si="39"/>
        <v>0</v>
      </c>
      <c r="O79" s="30" t="s">
        <v>463</v>
      </c>
      <c r="P79" s="30" t="s">
        <v>175</v>
      </c>
      <c r="Q79" s="30"/>
    </row>
    <row r="80" spans="1:17" ht="31.5" customHeight="1">
      <c r="A80" s="32"/>
      <c r="B80" s="31"/>
      <c r="C80" s="33"/>
      <c r="D80" s="9">
        <v>2018</v>
      </c>
      <c r="E80" s="16">
        <f aca="true" t="shared" si="40" ref="E80:F82">G80+I80+K80+M80</f>
        <v>0</v>
      </c>
      <c r="F80" s="16">
        <f t="shared" si="40"/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30"/>
      <c r="P80" s="30"/>
      <c r="Q80" s="30"/>
    </row>
    <row r="81" spans="1:17" ht="31.5" customHeight="1">
      <c r="A81" s="32"/>
      <c r="B81" s="31"/>
      <c r="C81" s="33"/>
      <c r="D81" s="9">
        <v>2019</v>
      </c>
      <c r="E81" s="16">
        <f t="shared" si="40"/>
        <v>36000</v>
      </c>
      <c r="F81" s="16">
        <f t="shared" si="40"/>
        <v>0</v>
      </c>
      <c r="G81" s="10">
        <v>0</v>
      </c>
      <c r="H81" s="10">
        <v>0</v>
      </c>
      <c r="I81" s="10">
        <v>0</v>
      </c>
      <c r="J81" s="10">
        <v>0</v>
      </c>
      <c r="K81" s="10">
        <v>36000</v>
      </c>
      <c r="L81" s="10">
        <v>0</v>
      </c>
      <c r="M81" s="10">
        <v>0</v>
      </c>
      <c r="N81" s="10">
        <v>0</v>
      </c>
      <c r="O81" s="30"/>
      <c r="P81" s="30"/>
      <c r="Q81" s="30"/>
    </row>
    <row r="82" spans="1:17" ht="76.5" customHeight="1">
      <c r="A82" s="32"/>
      <c r="B82" s="31"/>
      <c r="C82" s="33"/>
      <c r="D82" s="9">
        <v>2020</v>
      </c>
      <c r="E82" s="16">
        <f t="shared" si="40"/>
        <v>18000</v>
      </c>
      <c r="F82" s="16">
        <f t="shared" si="40"/>
        <v>0</v>
      </c>
      <c r="G82" s="10">
        <v>0</v>
      </c>
      <c r="H82" s="10">
        <v>0</v>
      </c>
      <c r="I82" s="10">
        <v>0</v>
      </c>
      <c r="J82" s="10">
        <v>0</v>
      </c>
      <c r="K82" s="10">
        <v>18000</v>
      </c>
      <c r="L82" s="10">
        <v>0</v>
      </c>
      <c r="M82" s="10">
        <v>0</v>
      </c>
      <c r="N82" s="10">
        <v>0</v>
      </c>
      <c r="O82" s="30"/>
      <c r="P82" s="30"/>
      <c r="Q82" s="30"/>
    </row>
    <row r="83" spans="1:17" ht="39" customHeight="1">
      <c r="A83" s="32" t="s">
        <v>570</v>
      </c>
      <c r="B83" s="31" t="s">
        <v>592</v>
      </c>
      <c r="C83" s="30" t="s">
        <v>44</v>
      </c>
      <c r="D83" s="8" t="s">
        <v>1</v>
      </c>
      <c r="E83" s="10">
        <f>E84+E85+E86</f>
        <v>8076.3</v>
      </c>
      <c r="F83" s="10">
        <f>F84+F85+F86</f>
        <v>0</v>
      </c>
      <c r="G83" s="10">
        <f aca="true" t="shared" si="41" ref="G83:N83">G84+G85+G86</f>
        <v>0</v>
      </c>
      <c r="H83" s="10">
        <f t="shared" si="41"/>
        <v>0</v>
      </c>
      <c r="I83" s="10">
        <f t="shared" si="41"/>
        <v>5900</v>
      </c>
      <c r="J83" s="10">
        <f t="shared" si="41"/>
        <v>0</v>
      </c>
      <c r="K83" s="10">
        <f t="shared" si="41"/>
        <v>2176.3</v>
      </c>
      <c r="L83" s="10">
        <f t="shared" si="41"/>
        <v>0</v>
      </c>
      <c r="M83" s="10">
        <f t="shared" si="41"/>
        <v>0</v>
      </c>
      <c r="N83" s="10">
        <f t="shared" si="41"/>
        <v>0</v>
      </c>
      <c r="O83" s="30" t="s">
        <v>463</v>
      </c>
      <c r="P83" s="30" t="s">
        <v>486</v>
      </c>
      <c r="Q83" s="30"/>
    </row>
    <row r="84" spans="1:17" ht="39" customHeight="1">
      <c r="A84" s="32"/>
      <c r="B84" s="31"/>
      <c r="C84" s="30"/>
      <c r="D84" s="9">
        <v>2018</v>
      </c>
      <c r="E84" s="16">
        <f aca="true" t="shared" si="42" ref="E84:F86">G84+I84+K84+M84</f>
        <v>8076.3</v>
      </c>
      <c r="F84" s="16">
        <f t="shared" si="42"/>
        <v>0</v>
      </c>
      <c r="G84" s="10">
        <v>0</v>
      </c>
      <c r="H84" s="10">
        <v>0</v>
      </c>
      <c r="I84" s="10">
        <v>5900</v>
      </c>
      <c r="J84" s="10">
        <v>0</v>
      </c>
      <c r="K84" s="10">
        <v>2176.3</v>
      </c>
      <c r="L84" s="10">
        <v>0</v>
      </c>
      <c r="M84" s="10">
        <v>0</v>
      </c>
      <c r="N84" s="10">
        <v>0</v>
      </c>
      <c r="O84" s="30"/>
      <c r="P84" s="30"/>
      <c r="Q84" s="30"/>
    </row>
    <row r="85" spans="1:17" ht="39" customHeight="1">
      <c r="A85" s="32"/>
      <c r="B85" s="31"/>
      <c r="C85" s="30"/>
      <c r="D85" s="9">
        <v>2019</v>
      </c>
      <c r="E85" s="16">
        <f t="shared" si="42"/>
        <v>0</v>
      </c>
      <c r="F85" s="16">
        <f t="shared" si="42"/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30"/>
      <c r="P85" s="30"/>
      <c r="Q85" s="30"/>
    </row>
    <row r="86" spans="1:17" ht="54" customHeight="1">
      <c r="A86" s="32"/>
      <c r="B86" s="31"/>
      <c r="C86" s="30"/>
      <c r="D86" s="9">
        <v>2020</v>
      </c>
      <c r="E86" s="16">
        <f t="shared" si="42"/>
        <v>0</v>
      </c>
      <c r="F86" s="16">
        <f t="shared" si="42"/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30"/>
      <c r="P86" s="30"/>
      <c r="Q86" s="30"/>
    </row>
    <row r="87" spans="1:17" ht="39" customHeight="1">
      <c r="A87" s="32" t="s">
        <v>571</v>
      </c>
      <c r="B87" s="31" t="s">
        <v>620</v>
      </c>
      <c r="C87" s="30" t="s">
        <v>44</v>
      </c>
      <c r="D87" s="8" t="s">
        <v>1</v>
      </c>
      <c r="E87" s="10">
        <f>E88+E89+E90</f>
        <v>1233.9</v>
      </c>
      <c r="F87" s="10">
        <f>F88+F89+F90</f>
        <v>0</v>
      </c>
      <c r="G87" s="10">
        <f aca="true" t="shared" si="43" ref="G87:N87">G88+G89+G90</f>
        <v>0</v>
      </c>
      <c r="H87" s="10">
        <f t="shared" si="43"/>
        <v>0</v>
      </c>
      <c r="I87" s="10">
        <f t="shared" si="43"/>
        <v>0</v>
      </c>
      <c r="J87" s="10">
        <f t="shared" si="43"/>
        <v>0</v>
      </c>
      <c r="K87" s="10">
        <f t="shared" si="43"/>
        <v>1233.9</v>
      </c>
      <c r="L87" s="10">
        <f t="shared" si="43"/>
        <v>0</v>
      </c>
      <c r="M87" s="10">
        <f t="shared" si="43"/>
        <v>0</v>
      </c>
      <c r="N87" s="10">
        <f t="shared" si="43"/>
        <v>0</v>
      </c>
      <c r="O87" s="30" t="s">
        <v>463</v>
      </c>
      <c r="P87" s="30" t="s">
        <v>175</v>
      </c>
      <c r="Q87" s="30"/>
    </row>
    <row r="88" spans="1:17" ht="39" customHeight="1">
      <c r="A88" s="32"/>
      <c r="B88" s="31"/>
      <c r="C88" s="30"/>
      <c r="D88" s="9">
        <v>2018</v>
      </c>
      <c r="E88" s="16">
        <f aca="true" t="shared" si="44" ref="E88:F90">G88+I88+K88+M88</f>
        <v>33.9</v>
      </c>
      <c r="F88" s="16">
        <f t="shared" si="44"/>
        <v>0</v>
      </c>
      <c r="G88" s="10">
        <v>0</v>
      </c>
      <c r="H88" s="10">
        <v>0</v>
      </c>
      <c r="I88" s="10">
        <v>0</v>
      </c>
      <c r="J88" s="10">
        <v>0</v>
      </c>
      <c r="K88" s="10">
        <v>33.9</v>
      </c>
      <c r="L88" s="10">
        <v>0</v>
      </c>
      <c r="M88" s="10">
        <v>0</v>
      </c>
      <c r="N88" s="10">
        <v>0</v>
      </c>
      <c r="O88" s="30"/>
      <c r="P88" s="30"/>
      <c r="Q88" s="30"/>
    </row>
    <row r="89" spans="1:17" ht="39" customHeight="1">
      <c r="A89" s="32"/>
      <c r="B89" s="31"/>
      <c r="C89" s="30"/>
      <c r="D89" s="9">
        <v>2019</v>
      </c>
      <c r="E89" s="16">
        <f t="shared" si="44"/>
        <v>1200</v>
      </c>
      <c r="F89" s="16">
        <f t="shared" si="44"/>
        <v>0</v>
      </c>
      <c r="G89" s="10">
        <v>0</v>
      </c>
      <c r="H89" s="10">
        <v>0</v>
      </c>
      <c r="I89" s="10">
        <v>0</v>
      </c>
      <c r="J89" s="10">
        <v>0</v>
      </c>
      <c r="K89" s="10">
        <v>1200</v>
      </c>
      <c r="L89" s="10">
        <v>0</v>
      </c>
      <c r="M89" s="10">
        <v>0</v>
      </c>
      <c r="N89" s="10">
        <v>0</v>
      </c>
      <c r="O89" s="30"/>
      <c r="P89" s="30"/>
      <c r="Q89" s="30"/>
    </row>
    <row r="90" spans="1:17" ht="52.5" customHeight="1">
      <c r="A90" s="32"/>
      <c r="B90" s="31"/>
      <c r="C90" s="30"/>
      <c r="D90" s="9">
        <v>2020</v>
      </c>
      <c r="E90" s="16">
        <f t="shared" si="44"/>
        <v>0</v>
      </c>
      <c r="F90" s="16">
        <f t="shared" si="44"/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30"/>
      <c r="P90" s="30"/>
      <c r="Q90" s="30"/>
    </row>
    <row r="91" spans="1:17" ht="39" customHeight="1">
      <c r="A91" s="32" t="s">
        <v>572</v>
      </c>
      <c r="B91" s="31" t="s">
        <v>465</v>
      </c>
      <c r="C91" s="33" t="s">
        <v>464</v>
      </c>
      <c r="D91" s="8" t="s">
        <v>1</v>
      </c>
      <c r="E91" s="10">
        <f>E92+E93+E94</f>
        <v>800</v>
      </c>
      <c r="F91" s="10">
        <f>F92+F93+F94</f>
        <v>0</v>
      </c>
      <c r="G91" s="10">
        <f aca="true" t="shared" si="45" ref="G91:N91">G92+G93+G94</f>
        <v>0</v>
      </c>
      <c r="H91" s="10">
        <f t="shared" si="45"/>
        <v>0</v>
      </c>
      <c r="I91" s="10">
        <f t="shared" si="45"/>
        <v>0</v>
      </c>
      <c r="J91" s="10">
        <f t="shared" si="45"/>
        <v>0</v>
      </c>
      <c r="K91" s="10">
        <f t="shared" si="45"/>
        <v>800</v>
      </c>
      <c r="L91" s="10">
        <f t="shared" si="45"/>
        <v>0</v>
      </c>
      <c r="M91" s="10">
        <f t="shared" si="45"/>
        <v>0</v>
      </c>
      <c r="N91" s="10">
        <f t="shared" si="45"/>
        <v>0</v>
      </c>
      <c r="O91" s="30" t="s">
        <v>463</v>
      </c>
      <c r="P91" s="30" t="s">
        <v>175</v>
      </c>
      <c r="Q91" s="30"/>
    </row>
    <row r="92" spans="1:17" ht="39" customHeight="1">
      <c r="A92" s="32"/>
      <c r="B92" s="31"/>
      <c r="C92" s="33"/>
      <c r="D92" s="9">
        <v>2018</v>
      </c>
      <c r="E92" s="16">
        <f aca="true" t="shared" si="46" ref="E92:F94">G92+I92+K92+M92</f>
        <v>0</v>
      </c>
      <c r="F92" s="16">
        <f t="shared" si="46"/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30"/>
      <c r="P92" s="30"/>
      <c r="Q92" s="30"/>
    </row>
    <row r="93" spans="1:17" ht="39" customHeight="1">
      <c r="A93" s="32"/>
      <c r="B93" s="31"/>
      <c r="C93" s="33"/>
      <c r="D93" s="9">
        <v>2019</v>
      </c>
      <c r="E93" s="16">
        <f t="shared" si="46"/>
        <v>800</v>
      </c>
      <c r="F93" s="16">
        <f t="shared" si="46"/>
        <v>0</v>
      </c>
      <c r="G93" s="10">
        <v>0</v>
      </c>
      <c r="H93" s="10">
        <v>0</v>
      </c>
      <c r="I93" s="10">
        <v>0</v>
      </c>
      <c r="J93" s="10">
        <v>0</v>
      </c>
      <c r="K93" s="10">
        <v>800</v>
      </c>
      <c r="L93" s="10">
        <v>0</v>
      </c>
      <c r="M93" s="10">
        <v>0</v>
      </c>
      <c r="N93" s="10">
        <v>0</v>
      </c>
      <c r="O93" s="30"/>
      <c r="P93" s="30"/>
      <c r="Q93" s="30"/>
    </row>
    <row r="94" spans="1:17" ht="39" customHeight="1">
      <c r="A94" s="32"/>
      <c r="B94" s="31"/>
      <c r="C94" s="33"/>
      <c r="D94" s="9">
        <v>2020</v>
      </c>
      <c r="E94" s="16">
        <f t="shared" si="46"/>
        <v>0</v>
      </c>
      <c r="F94" s="16">
        <f t="shared" si="46"/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30"/>
      <c r="P94" s="30"/>
      <c r="Q94" s="30"/>
    </row>
    <row r="95" spans="1:17" ht="39" customHeight="1">
      <c r="A95" s="32" t="s">
        <v>573</v>
      </c>
      <c r="B95" s="31" t="s">
        <v>466</v>
      </c>
      <c r="C95" s="33" t="s">
        <v>464</v>
      </c>
      <c r="D95" s="8" t="s">
        <v>1</v>
      </c>
      <c r="E95" s="10">
        <f>E96+E97+E98</f>
        <v>360000</v>
      </c>
      <c r="F95" s="10">
        <f>F96+F97+F98</f>
        <v>0</v>
      </c>
      <c r="G95" s="10">
        <f aca="true" t="shared" si="47" ref="G95:N95">G96+G97+G98</f>
        <v>0</v>
      </c>
      <c r="H95" s="10">
        <f t="shared" si="47"/>
        <v>0</v>
      </c>
      <c r="I95" s="10">
        <f t="shared" si="47"/>
        <v>0</v>
      </c>
      <c r="J95" s="10">
        <f t="shared" si="47"/>
        <v>0</v>
      </c>
      <c r="K95" s="10">
        <f t="shared" si="47"/>
        <v>360000</v>
      </c>
      <c r="L95" s="10">
        <f t="shared" si="47"/>
        <v>0</v>
      </c>
      <c r="M95" s="10">
        <f t="shared" si="47"/>
        <v>0</v>
      </c>
      <c r="N95" s="10">
        <f t="shared" si="47"/>
        <v>0</v>
      </c>
      <c r="O95" s="30" t="s">
        <v>463</v>
      </c>
      <c r="P95" s="30" t="s">
        <v>175</v>
      </c>
      <c r="Q95" s="30"/>
    </row>
    <row r="96" spans="1:17" ht="39" customHeight="1">
      <c r="A96" s="32"/>
      <c r="B96" s="31"/>
      <c r="C96" s="33"/>
      <c r="D96" s="9">
        <v>2018</v>
      </c>
      <c r="E96" s="16">
        <f aca="true" t="shared" si="48" ref="E96:F98">G96+I96+K96+M96</f>
        <v>0</v>
      </c>
      <c r="F96" s="16">
        <f t="shared" si="48"/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30"/>
      <c r="P96" s="30"/>
      <c r="Q96" s="30"/>
    </row>
    <row r="97" spans="1:17" ht="39" customHeight="1">
      <c r="A97" s="32"/>
      <c r="B97" s="31"/>
      <c r="C97" s="33"/>
      <c r="D97" s="9">
        <v>2019</v>
      </c>
      <c r="E97" s="16">
        <f t="shared" si="48"/>
        <v>180000</v>
      </c>
      <c r="F97" s="16">
        <f t="shared" si="48"/>
        <v>0</v>
      </c>
      <c r="G97" s="10">
        <v>0</v>
      </c>
      <c r="H97" s="10">
        <v>0</v>
      </c>
      <c r="I97" s="10">
        <v>0</v>
      </c>
      <c r="J97" s="10">
        <v>0</v>
      </c>
      <c r="K97" s="10">
        <v>180000</v>
      </c>
      <c r="L97" s="10">
        <v>0</v>
      </c>
      <c r="M97" s="10">
        <v>0</v>
      </c>
      <c r="N97" s="10">
        <v>0</v>
      </c>
      <c r="O97" s="30"/>
      <c r="P97" s="30"/>
      <c r="Q97" s="30"/>
    </row>
    <row r="98" spans="1:17" ht="39" customHeight="1">
      <c r="A98" s="32"/>
      <c r="B98" s="31"/>
      <c r="C98" s="33"/>
      <c r="D98" s="9">
        <v>2020</v>
      </c>
      <c r="E98" s="16">
        <f t="shared" si="48"/>
        <v>180000</v>
      </c>
      <c r="F98" s="16">
        <f t="shared" si="48"/>
        <v>0</v>
      </c>
      <c r="G98" s="10">
        <v>0</v>
      </c>
      <c r="H98" s="10">
        <v>0</v>
      </c>
      <c r="I98" s="10">
        <v>0</v>
      </c>
      <c r="J98" s="10">
        <v>0</v>
      </c>
      <c r="K98" s="10">
        <v>180000</v>
      </c>
      <c r="L98" s="10">
        <v>0</v>
      </c>
      <c r="M98" s="10">
        <v>0</v>
      </c>
      <c r="N98" s="10">
        <v>0</v>
      </c>
      <c r="O98" s="30"/>
      <c r="P98" s="30"/>
      <c r="Q98" s="30"/>
    </row>
    <row r="99" spans="1:17" ht="39" customHeight="1">
      <c r="A99" s="32" t="s">
        <v>574</v>
      </c>
      <c r="B99" s="31" t="s">
        <v>476</v>
      </c>
      <c r="C99" s="33" t="s">
        <v>65</v>
      </c>
      <c r="D99" s="8" t="s">
        <v>1</v>
      </c>
      <c r="E99" s="10">
        <f>E100+E101+E102</f>
        <v>150000</v>
      </c>
      <c r="F99" s="10">
        <f>F100+F101+F102</f>
        <v>0</v>
      </c>
      <c r="G99" s="10">
        <f aca="true" t="shared" si="49" ref="G99:N99">G100+G101+G102</f>
        <v>0</v>
      </c>
      <c r="H99" s="10">
        <f t="shared" si="49"/>
        <v>0</v>
      </c>
      <c r="I99" s="10">
        <f t="shared" si="49"/>
        <v>0</v>
      </c>
      <c r="J99" s="10">
        <f t="shared" si="49"/>
        <v>0</v>
      </c>
      <c r="K99" s="10">
        <f t="shared" si="49"/>
        <v>150000</v>
      </c>
      <c r="L99" s="10">
        <f t="shared" si="49"/>
        <v>0</v>
      </c>
      <c r="M99" s="10">
        <f t="shared" si="49"/>
        <v>0</v>
      </c>
      <c r="N99" s="10">
        <f t="shared" si="49"/>
        <v>0</v>
      </c>
      <c r="O99" s="30" t="s">
        <v>463</v>
      </c>
      <c r="P99" s="30" t="s">
        <v>175</v>
      </c>
      <c r="Q99" s="30"/>
    </row>
    <row r="100" spans="1:17" ht="39" customHeight="1">
      <c r="A100" s="33"/>
      <c r="B100" s="31"/>
      <c r="C100" s="33"/>
      <c r="D100" s="9">
        <v>2018</v>
      </c>
      <c r="E100" s="16">
        <f aca="true" t="shared" si="50" ref="E100:F102">G100+I100+K100+M100</f>
        <v>0</v>
      </c>
      <c r="F100" s="16">
        <f t="shared" si="50"/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30"/>
      <c r="P100" s="30"/>
      <c r="Q100" s="30"/>
    </row>
    <row r="101" spans="1:17" ht="39" customHeight="1">
      <c r="A101" s="33"/>
      <c r="B101" s="31"/>
      <c r="C101" s="33"/>
      <c r="D101" s="9">
        <v>2019</v>
      </c>
      <c r="E101" s="16">
        <f t="shared" si="50"/>
        <v>0</v>
      </c>
      <c r="F101" s="16">
        <f t="shared" si="50"/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30"/>
      <c r="P101" s="30"/>
      <c r="Q101" s="30"/>
    </row>
    <row r="102" spans="1:17" ht="39" customHeight="1">
      <c r="A102" s="33"/>
      <c r="B102" s="31"/>
      <c r="C102" s="33"/>
      <c r="D102" s="9">
        <v>2020</v>
      </c>
      <c r="E102" s="16">
        <f t="shared" si="50"/>
        <v>150000</v>
      </c>
      <c r="F102" s="16">
        <f t="shared" si="50"/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150000</v>
      </c>
      <c r="L102" s="16">
        <v>0</v>
      </c>
      <c r="M102" s="16">
        <v>0</v>
      </c>
      <c r="N102" s="16">
        <v>0</v>
      </c>
      <c r="O102" s="30"/>
      <c r="P102" s="30"/>
      <c r="Q102" s="30"/>
    </row>
    <row r="103" spans="1:17" ht="39" customHeight="1">
      <c r="A103" s="32" t="s">
        <v>575</v>
      </c>
      <c r="B103" s="31" t="s">
        <v>468</v>
      </c>
      <c r="C103" s="30" t="s">
        <v>467</v>
      </c>
      <c r="D103" s="8" t="s">
        <v>1</v>
      </c>
      <c r="E103" s="10">
        <f>E104+E105+E106</f>
        <v>8000</v>
      </c>
      <c r="F103" s="10">
        <f>F104+F105+F106</f>
        <v>159.3</v>
      </c>
      <c r="G103" s="10">
        <f aca="true" t="shared" si="51" ref="G103:N103">G104+G105+G106</f>
        <v>0</v>
      </c>
      <c r="H103" s="10">
        <f t="shared" si="51"/>
        <v>0</v>
      </c>
      <c r="I103" s="10">
        <f t="shared" si="51"/>
        <v>0</v>
      </c>
      <c r="J103" s="10">
        <f t="shared" si="51"/>
        <v>0</v>
      </c>
      <c r="K103" s="10">
        <f t="shared" si="51"/>
        <v>8000</v>
      </c>
      <c r="L103" s="10">
        <f t="shared" si="51"/>
        <v>159.3</v>
      </c>
      <c r="M103" s="10">
        <f t="shared" si="51"/>
        <v>0</v>
      </c>
      <c r="N103" s="10">
        <f t="shared" si="51"/>
        <v>0</v>
      </c>
      <c r="O103" s="30" t="s">
        <v>463</v>
      </c>
      <c r="P103" s="30" t="s">
        <v>175</v>
      </c>
      <c r="Q103" s="30" t="s">
        <v>843</v>
      </c>
    </row>
    <row r="104" spans="1:17" ht="39" customHeight="1">
      <c r="A104" s="33"/>
      <c r="B104" s="31"/>
      <c r="C104" s="30"/>
      <c r="D104" s="9">
        <v>2018</v>
      </c>
      <c r="E104" s="16">
        <f aca="true" t="shared" si="52" ref="E104:F106">G104+I104+K104+M104</f>
        <v>1800</v>
      </c>
      <c r="F104" s="16">
        <f t="shared" si="52"/>
        <v>159.3</v>
      </c>
      <c r="G104" s="16">
        <v>0</v>
      </c>
      <c r="H104" s="16">
        <v>0</v>
      </c>
      <c r="I104" s="16">
        <v>0</v>
      </c>
      <c r="J104" s="16">
        <v>0</v>
      </c>
      <c r="K104" s="16">
        <v>1800</v>
      </c>
      <c r="L104" s="16">
        <v>159.3</v>
      </c>
      <c r="M104" s="16">
        <v>0</v>
      </c>
      <c r="N104" s="16">
        <v>0</v>
      </c>
      <c r="O104" s="30"/>
      <c r="P104" s="30"/>
      <c r="Q104" s="30"/>
    </row>
    <row r="105" spans="1:17" ht="39" customHeight="1">
      <c r="A105" s="33"/>
      <c r="B105" s="31"/>
      <c r="C105" s="30"/>
      <c r="D105" s="9">
        <v>2019</v>
      </c>
      <c r="E105" s="16">
        <f t="shared" si="52"/>
        <v>2800</v>
      </c>
      <c r="F105" s="16">
        <f t="shared" si="52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2800</v>
      </c>
      <c r="L105" s="16">
        <v>0</v>
      </c>
      <c r="M105" s="16">
        <v>0</v>
      </c>
      <c r="N105" s="16">
        <v>0</v>
      </c>
      <c r="O105" s="30"/>
      <c r="P105" s="30"/>
      <c r="Q105" s="30"/>
    </row>
    <row r="106" spans="1:17" ht="48.75" customHeight="1">
      <c r="A106" s="33"/>
      <c r="B106" s="31"/>
      <c r="C106" s="30"/>
      <c r="D106" s="9">
        <v>2020</v>
      </c>
      <c r="E106" s="16">
        <f t="shared" si="52"/>
        <v>3400</v>
      </c>
      <c r="F106" s="16">
        <f t="shared" si="52"/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3400</v>
      </c>
      <c r="L106" s="16">
        <v>0</v>
      </c>
      <c r="M106" s="16">
        <v>0</v>
      </c>
      <c r="N106" s="16">
        <v>0</v>
      </c>
      <c r="O106" s="30"/>
      <c r="P106" s="30"/>
      <c r="Q106" s="30"/>
    </row>
    <row r="107" spans="1:17" ht="39" customHeight="1">
      <c r="A107" s="32" t="s">
        <v>576</v>
      </c>
      <c r="B107" s="31" t="s">
        <v>469</v>
      </c>
      <c r="C107" s="30" t="s">
        <v>467</v>
      </c>
      <c r="D107" s="8" t="s">
        <v>1</v>
      </c>
      <c r="E107" s="10">
        <f>E108+E109+E110</f>
        <v>9200</v>
      </c>
      <c r="F107" s="10">
        <f>F108+F109+F110</f>
        <v>0</v>
      </c>
      <c r="G107" s="10">
        <f aca="true" t="shared" si="53" ref="G107:N107">G108+G109+G110</f>
        <v>0</v>
      </c>
      <c r="H107" s="10">
        <f t="shared" si="53"/>
        <v>0</v>
      </c>
      <c r="I107" s="10">
        <f t="shared" si="53"/>
        <v>0</v>
      </c>
      <c r="J107" s="10">
        <f t="shared" si="53"/>
        <v>0</v>
      </c>
      <c r="K107" s="10">
        <f t="shared" si="53"/>
        <v>9200</v>
      </c>
      <c r="L107" s="10">
        <f t="shared" si="53"/>
        <v>0</v>
      </c>
      <c r="M107" s="10">
        <f t="shared" si="53"/>
        <v>0</v>
      </c>
      <c r="N107" s="10">
        <f t="shared" si="53"/>
        <v>0</v>
      </c>
      <c r="O107" s="30" t="s">
        <v>463</v>
      </c>
      <c r="P107" s="30" t="s">
        <v>175</v>
      </c>
      <c r="Q107" s="30"/>
    </row>
    <row r="108" spans="1:17" ht="39" customHeight="1">
      <c r="A108" s="33"/>
      <c r="B108" s="31"/>
      <c r="C108" s="30"/>
      <c r="D108" s="9">
        <v>2018</v>
      </c>
      <c r="E108" s="16">
        <f aca="true" t="shared" si="54" ref="E108:F110">G108+I108+K108+M108</f>
        <v>1200</v>
      </c>
      <c r="F108" s="16">
        <f t="shared" si="54"/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1200</v>
      </c>
      <c r="L108" s="16">
        <v>0</v>
      </c>
      <c r="M108" s="16">
        <v>0</v>
      </c>
      <c r="N108" s="16">
        <v>0</v>
      </c>
      <c r="O108" s="30"/>
      <c r="P108" s="30"/>
      <c r="Q108" s="30"/>
    </row>
    <row r="109" spans="1:17" ht="39" customHeight="1">
      <c r="A109" s="33"/>
      <c r="B109" s="31"/>
      <c r="C109" s="30"/>
      <c r="D109" s="9">
        <v>2019</v>
      </c>
      <c r="E109" s="16">
        <f t="shared" si="54"/>
        <v>2700</v>
      </c>
      <c r="F109" s="16">
        <f t="shared" si="54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2700</v>
      </c>
      <c r="L109" s="16">
        <v>0</v>
      </c>
      <c r="M109" s="16">
        <v>0</v>
      </c>
      <c r="N109" s="16">
        <v>0</v>
      </c>
      <c r="O109" s="30"/>
      <c r="P109" s="30"/>
      <c r="Q109" s="30"/>
    </row>
    <row r="110" spans="1:17" ht="45" customHeight="1">
      <c r="A110" s="33"/>
      <c r="B110" s="31"/>
      <c r="C110" s="30"/>
      <c r="D110" s="9">
        <v>2020</v>
      </c>
      <c r="E110" s="16">
        <f t="shared" si="54"/>
        <v>5300</v>
      </c>
      <c r="F110" s="16">
        <f t="shared" si="54"/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5300</v>
      </c>
      <c r="L110" s="16">
        <v>0</v>
      </c>
      <c r="M110" s="16">
        <v>0</v>
      </c>
      <c r="N110" s="16">
        <v>0</v>
      </c>
      <c r="O110" s="30"/>
      <c r="P110" s="30"/>
      <c r="Q110" s="30"/>
    </row>
    <row r="111" spans="1:17" ht="39" customHeight="1">
      <c r="A111" s="32" t="s">
        <v>577</v>
      </c>
      <c r="B111" s="31" t="s">
        <v>751</v>
      </c>
      <c r="C111" s="30" t="s">
        <v>467</v>
      </c>
      <c r="D111" s="8" t="s">
        <v>1</v>
      </c>
      <c r="E111" s="10">
        <f>E112+E113+E114</f>
        <v>52354.6</v>
      </c>
      <c r="F111" s="10">
        <f>F112+F113+F114</f>
        <v>136.4</v>
      </c>
      <c r="G111" s="10">
        <f aca="true" t="shared" si="55" ref="G111:N111">G112+G113+G114</f>
        <v>0</v>
      </c>
      <c r="H111" s="10">
        <f t="shared" si="55"/>
        <v>0</v>
      </c>
      <c r="I111" s="10">
        <f t="shared" si="55"/>
        <v>0</v>
      </c>
      <c r="J111" s="10">
        <f t="shared" si="55"/>
        <v>0</v>
      </c>
      <c r="K111" s="10">
        <f t="shared" si="55"/>
        <v>52354.6</v>
      </c>
      <c r="L111" s="10">
        <f t="shared" si="55"/>
        <v>136.4</v>
      </c>
      <c r="M111" s="10">
        <f t="shared" si="55"/>
        <v>0</v>
      </c>
      <c r="N111" s="10">
        <f t="shared" si="55"/>
        <v>0</v>
      </c>
      <c r="O111" s="30" t="s">
        <v>463</v>
      </c>
      <c r="P111" s="30" t="s">
        <v>175</v>
      </c>
      <c r="Q111" s="30" t="s">
        <v>844</v>
      </c>
    </row>
    <row r="112" spans="1:17" ht="39" customHeight="1">
      <c r="A112" s="33"/>
      <c r="B112" s="31"/>
      <c r="C112" s="30"/>
      <c r="D112" s="9">
        <v>2018</v>
      </c>
      <c r="E112" s="16">
        <f aca="true" t="shared" si="56" ref="E112:F114">G112+I112+K112+M112</f>
        <v>32354.6</v>
      </c>
      <c r="F112" s="16">
        <f t="shared" si="56"/>
        <v>136.4</v>
      </c>
      <c r="G112" s="10">
        <v>0</v>
      </c>
      <c r="H112" s="10">
        <v>0</v>
      </c>
      <c r="I112" s="10">
        <v>0</v>
      </c>
      <c r="J112" s="10">
        <v>0</v>
      </c>
      <c r="K112" s="10">
        <v>32354.6</v>
      </c>
      <c r="L112" s="10">
        <v>136.4</v>
      </c>
      <c r="M112" s="10">
        <v>0</v>
      </c>
      <c r="N112" s="10">
        <v>0</v>
      </c>
      <c r="O112" s="30"/>
      <c r="P112" s="30"/>
      <c r="Q112" s="30"/>
    </row>
    <row r="113" spans="1:17" ht="39" customHeight="1">
      <c r="A113" s="33"/>
      <c r="B113" s="31"/>
      <c r="C113" s="30"/>
      <c r="D113" s="9">
        <v>2019</v>
      </c>
      <c r="E113" s="16">
        <f t="shared" si="56"/>
        <v>15000</v>
      </c>
      <c r="F113" s="16">
        <f t="shared" si="56"/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15000</v>
      </c>
      <c r="L113" s="10">
        <v>0</v>
      </c>
      <c r="M113" s="10">
        <v>0</v>
      </c>
      <c r="N113" s="10">
        <v>0</v>
      </c>
      <c r="O113" s="30"/>
      <c r="P113" s="30"/>
      <c r="Q113" s="30"/>
    </row>
    <row r="114" spans="1:17" ht="54" customHeight="1">
      <c r="A114" s="33"/>
      <c r="B114" s="31"/>
      <c r="C114" s="30"/>
      <c r="D114" s="9">
        <v>2020</v>
      </c>
      <c r="E114" s="16">
        <f t="shared" si="56"/>
        <v>5000</v>
      </c>
      <c r="F114" s="16">
        <f t="shared" si="56"/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5000</v>
      </c>
      <c r="L114" s="10">
        <v>0</v>
      </c>
      <c r="M114" s="10">
        <v>0</v>
      </c>
      <c r="N114" s="10">
        <v>0</v>
      </c>
      <c r="O114" s="30"/>
      <c r="P114" s="30"/>
      <c r="Q114" s="30"/>
    </row>
    <row r="115" spans="1:17" ht="39" customHeight="1">
      <c r="A115" s="34" t="s">
        <v>578</v>
      </c>
      <c r="B115" s="31" t="s">
        <v>475</v>
      </c>
      <c r="C115" s="33" t="s">
        <v>65</v>
      </c>
      <c r="D115" s="8" t="s">
        <v>1</v>
      </c>
      <c r="E115" s="10">
        <f>E116+E117+E118</f>
        <v>1691.7</v>
      </c>
      <c r="F115" s="10">
        <f>F116+F117+F118</f>
        <v>0</v>
      </c>
      <c r="G115" s="10">
        <f aca="true" t="shared" si="57" ref="G115:N115">G116+G117+G118</f>
        <v>0</v>
      </c>
      <c r="H115" s="10">
        <f t="shared" si="57"/>
        <v>0</v>
      </c>
      <c r="I115" s="10">
        <f t="shared" si="57"/>
        <v>0</v>
      </c>
      <c r="J115" s="10">
        <f t="shared" si="57"/>
        <v>0</v>
      </c>
      <c r="K115" s="10">
        <f t="shared" si="57"/>
        <v>1691.7</v>
      </c>
      <c r="L115" s="10">
        <f t="shared" si="57"/>
        <v>0</v>
      </c>
      <c r="M115" s="10">
        <f t="shared" si="57"/>
        <v>0</v>
      </c>
      <c r="N115" s="10">
        <f t="shared" si="57"/>
        <v>0</v>
      </c>
      <c r="O115" s="30" t="s">
        <v>463</v>
      </c>
      <c r="P115" s="30" t="s">
        <v>175</v>
      </c>
      <c r="Q115" s="30"/>
    </row>
    <row r="116" spans="1:17" ht="39" customHeight="1">
      <c r="A116" s="34"/>
      <c r="B116" s="31"/>
      <c r="C116" s="33"/>
      <c r="D116" s="9">
        <v>2018</v>
      </c>
      <c r="E116" s="16">
        <f aca="true" t="shared" si="58" ref="E116:F118">G116+I116+K116+M116</f>
        <v>1691.7</v>
      </c>
      <c r="F116" s="16">
        <f t="shared" si="58"/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1691.7</v>
      </c>
      <c r="L116" s="16">
        <v>0</v>
      </c>
      <c r="M116" s="16">
        <v>0</v>
      </c>
      <c r="N116" s="16">
        <v>0</v>
      </c>
      <c r="O116" s="30"/>
      <c r="P116" s="30"/>
      <c r="Q116" s="30"/>
    </row>
    <row r="117" spans="1:17" ht="39" customHeight="1">
      <c r="A117" s="34"/>
      <c r="B117" s="31"/>
      <c r="C117" s="33"/>
      <c r="D117" s="9">
        <v>2019</v>
      </c>
      <c r="E117" s="16">
        <f t="shared" si="58"/>
        <v>0</v>
      </c>
      <c r="F117" s="16">
        <f t="shared" si="58"/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30"/>
      <c r="P117" s="30"/>
      <c r="Q117" s="30"/>
    </row>
    <row r="118" spans="1:17" ht="54" customHeight="1">
      <c r="A118" s="34"/>
      <c r="B118" s="31"/>
      <c r="C118" s="33"/>
      <c r="D118" s="9">
        <v>2020</v>
      </c>
      <c r="E118" s="16">
        <f t="shared" si="58"/>
        <v>0</v>
      </c>
      <c r="F118" s="16">
        <f t="shared" si="58"/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30"/>
      <c r="P118" s="30"/>
      <c r="Q118" s="30"/>
    </row>
    <row r="119" spans="1:17" ht="39" customHeight="1">
      <c r="A119" s="34" t="s">
        <v>791</v>
      </c>
      <c r="B119" s="31" t="s">
        <v>752</v>
      </c>
      <c r="C119" s="33" t="s">
        <v>65</v>
      </c>
      <c r="D119" s="8" t="s">
        <v>1</v>
      </c>
      <c r="E119" s="10">
        <f>E120+E121+E122</f>
        <v>1382.8</v>
      </c>
      <c r="F119" s="10">
        <f>F120+F121+F122</f>
        <v>0</v>
      </c>
      <c r="G119" s="10">
        <f aca="true" t="shared" si="59" ref="G119:N119">G120+G121+G122</f>
        <v>0</v>
      </c>
      <c r="H119" s="10">
        <f t="shared" si="59"/>
        <v>0</v>
      </c>
      <c r="I119" s="10">
        <f t="shared" si="59"/>
        <v>0</v>
      </c>
      <c r="J119" s="10">
        <f t="shared" si="59"/>
        <v>0</v>
      </c>
      <c r="K119" s="10">
        <f t="shared" si="59"/>
        <v>1382.8</v>
      </c>
      <c r="L119" s="10">
        <f t="shared" si="59"/>
        <v>0</v>
      </c>
      <c r="M119" s="10">
        <f t="shared" si="59"/>
        <v>0</v>
      </c>
      <c r="N119" s="10">
        <f t="shared" si="59"/>
        <v>0</v>
      </c>
      <c r="O119" s="30" t="s">
        <v>463</v>
      </c>
      <c r="P119" s="30" t="s">
        <v>175</v>
      </c>
      <c r="Q119" s="30"/>
    </row>
    <row r="120" spans="1:17" ht="39" customHeight="1">
      <c r="A120" s="34"/>
      <c r="B120" s="31"/>
      <c r="C120" s="33"/>
      <c r="D120" s="9">
        <v>2018</v>
      </c>
      <c r="E120" s="16">
        <f aca="true" t="shared" si="60" ref="E120:F122">G120+I120+K120+M120</f>
        <v>1382.8</v>
      </c>
      <c r="F120" s="16">
        <f t="shared" si="60"/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1382.8</v>
      </c>
      <c r="L120" s="16">
        <v>0</v>
      </c>
      <c r="M120" s="16">
        <v>0</v>
      </c>
      <c r="N120" s="16">
        <v>0</v>
      </c>
      <c r="O120" s="30"/>
      <c r="P120" s="30"/>
      <c r="Q120" s="30"/>
    </row>
    <row r="121" spans="1:17" ht="39" customHeight="1">
      <c r="A121" s="34"/>
      <c r="B121" s="31"/>
      <c r="C121" s="33"/>
      <c r="D121" s="9">
        <v>2019</v>
      </c>
      <c r="E121" s="16">
        <f t="shared" si="60"/>
        <v>0</v>
      </c>
      <c r="F121" s="16">
        <f t="shared" si="60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30"/>
      <c r="P121" s="30"/>
      <c r="Q121" s="30"/>
    </row>
    <row r="122" spans="1:17" ht="54" customHeight="1">
      <c r="A122" s="34"/>
      <c r="B122" s="31"/>
      <c r="C122" s="33"/>
      <c r="D122" s="9">
        <v>2020</v>
      </c>
      <c r="E122" s="16">
        <f t="shared" si="60"/>
        <v>0</v>
      </c>
      <c r="F122" s="16">
        <f t="shared" si="60"/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30"/>
      <c r="P122" s="30"/>
      <c r="Q122" s="30"/>
    </row>
    <row r="123" spans="1:17" ht="31.5" customHeight="1">
      <c r="A123" s="32" t="s">
        <v>790</v>
      </c>
      <c r="B123" s="31" t="s">
        <v>753</v>
      </c>
      <c r="C123" s="33" t="s">
        <v>65</v>
      </c>
      <c r="D123" s="8" t="s">
        <v>1</v>
      </c>
      <c r="E123" s="10">
        <f>E124+E125+E126</f>
        <v>1001</v>
      </c>
      <c r="F123" s="10">
        <f>F124+F125+F126</f>
        <v>0</v>
      </c>
      <c r="G123" s="10">
        <f aca="true" t="shared" si="61" ref="G123:N123">G124+G125+G126</f>
        <v>0</v>
      </c>
      <c r="H123" s="10">
        <f t="shared" si="61"/>
        <v>0</v>
      </c>
      <c r="I123" s="10">
        <f t="shared" si="61"/>
        <v>0</v>
      </c>
      <c r="J123" s="10">
        <f t="shared" si="61"/>
        <v>0</v>
      </c>
      <c r="K123" s="10">
        <f t="shared" si="61"/>
        <v>1001</v>
      </c>
      <c r="L123" s="10">
        <f t="shared" si="61"/>
        <v>0</v>
      </c>
      <c r="M123" s="10">
        <f t="shared" si="61"/>
        <v>0</v>
      </c>
      <c r="N123" s="10">
        <f t="shared" si="61"/>
        <v>0</v>
      </c>
      <c r="O123" s="30" t="s">
        <v>463</v>
      </c>
      <c r="P123" s="30" t="s">
        <v>175</v>
      </c>
      <c r="Q123" s="30"/>
    </row>
    <row r="124" spans="1:17" ht="31.5" customHeight="1">
      <c r="A124" s="32"/>
      <c r="B124" s="31"/>
      <c r="C124" s="33"/>
      <c r="D124" s="9">
        <v>2018</v>
      </c>
      <c r="E124" s="16">
        <f aca="true" t="shared" si="62" ref="E124:F126">G124+I124+K124+M124</f>
        <v>1001</v>
      </c>
      <c r="F124" s="16">
        <f t="shared" si="62"/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1001</v>
      </c>
      <c r="L124" s="16">
        <v>0</v>
      </c>
      <c r="M124" s="16">
        <v>0</v>
      </c>
      <c r="N124" s="16">
        <v>0</v>
      </c>
      <c r="O124" s="30"/>
      <c r="P124" s="30"/>
      <c r="Q124" s="30"/>
    </row>
    <row r="125" spans="1:17" ht="31.5" customHeight="1">
      <c r="A125" s="32"/>
      <c r="B125" s="31"/>
      <c r="C125" s="33"/>
      <c r="D125" s="9">
        <v>2019</v>
      </c>
      <c r="E125" s="16">
        <f t="shared" si="62"/>
        <v>0</v>
      </c>
      <c r="F125" s="16">
        <f t="shared" si="62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30"/>
      <c r="P125" s="30"/>
      <c r="Q125" s="30"/>
    </row>
    <row r="126" spans="1:17" ht="69" customHeight="1">
      <c r="A126" s="32"/>
      <c r="B126" s="31"/>
      <c r="C126" s="33"/>
      <c r="D126" s="9">
        <v>2020</v>
      </c>
      <c r="E126" s="16">
        <f t="shared" si="62"/>
        <v>0</v>
      </c>
      <c r="F126" s="16">
        <f t="shared" si="62"/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30"/>
      <c r="P126" s="30"/>
      <c r="Q126" s="30"/>
    </row>
    <row r="127" spans="1:17" ht="31.5" customHeight="1">
      <c r="A127" s="32" t="s">
        <v>792</v>
      </c>
      <c r="B127" s="31" t="s">
        <v>472</v>
      </c>
      <c r="C127" s="33" t="s">
        <v>65</v>
      </c>
      <c r="D127" s="8" t="s">
        <v>1</v>
      </c>
      <c r="E127" s="10">
        <f>E128+E129+E130</f>
        <v>1800</v>
      </c>
      <c r="F127" s="10">
        <f>F128+F129+F130</f>
        <v>0</v>
      </c>
      <c r="G127" s="10">
        <f aca="true" t="shared" si="63" ref="G127:N127">G128+G129+G130</f>
        <v>0</v>
      </c>
      <c r="H127" s="10">
        <f t="shared" si="63"/>
        <v>0</v>
      </c>
      <c r="I127" s="10">
        <f t="shared" si="63"/>
        <v>0</v>
      </c>
      <c r="J127" s="10">
        <f t="shared" si="63"/>
        <v>0</v>
      </c>
      <c r="K127" s="10">
        <f t="shared" si="63"/>
        <v>1800</v>
      </c>
      <c r="L127" s="10">
        <f t="shared" si="63"/>
        <v>0</v>
      </c>
      <c r="M127" s="10">
        <f t="shared" si="63"/>
        <v>0</v>
      </c>
      <c r="N127" s="10">
        <f t="shared" si="63"/>
        <v>0</v>
      </c>
      <c r="O127" s="30" t="s">
        <v>463</v>
      </c>
      <c r="P127" s="30" t="s">
        <v>175</v>
      </c>
      <c r="Q127" s="30"/>
    </row>
    <row r="128" spans="1:17" ht="31.5" customHeight="1">
      <c r="A128" s="32"/>
      <c r="B128" s="31"/>
      <c r="C128" s="33"/>
      <c r="D128" s="9">
        <v>2018</v>
      </c>
      <c r="E128" s="16">
        <f aca="true" t="shared" si="64" ref="E128:F130">G128+I128+K128+M128</f>
        <v>1800</v>
      </c>
      <c r="F128" s="16">
        <f t="shared" si="64"/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1800</v>
      </c>
      <c r="L128" s="16">
        <v>0</v>
      </c>
      <c r="M128" s="16">
        <v>0</v>
      </c>
      <c r="N128" s="16">
        <v>0</v>
      </c>
      <c r="O128" s="30"/>
      <c r="P128" s="30"/>
      <c r="Q128" s="30"/>
    </row>
    <row r="129" spans="1:17" ht="31.5" customHeight="1">
      <c r="A129" s="32"/>
      <c r="B129" s="31"/>
      <c r="C129" s="33"/>
      <c r="D129" s="9">
        <v>2019</v>
      </c>
      <c r="E129" s="16">
        <f t="shared" si="64"/>
        <v>0</v>
      </c>
      <c r="F129" s="16">
        <f t="shared" si="64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30"/>
      <c r="P129" s="30"/>
      <c r="Q129" s="30"/>
    </row>
    <row r="130" spans="1:17" ht="82.5" customHeight="1">
      <c r="A130" s="32"/>
      <c r="B130" s="31"/>
      <c r="C130" s="33"/>
      <c r="D130" s="9">
        <v>2020</v>
      </c>
      <c r="E130" s="16">
        <f t="shared" si="64"/>
        <v>0</v>
      </c>
      <c r="F130" s="16">
        <f t="shared" si="64"/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30"/>
      <c r="P130" s="30"/>
      <c r="Q130" s="30"/>
    </row>
    <row r="131" spans="1:17" ht="31.5" customHeight="1">
      <c r="A131" s="32" t="s">
        <v>793</v>
      </c>
      <c r="B131" s="31" t="s">
        <v>754</v>
      </c>
      <c r="C131" s="33" t="s">
        <v>192</v>
      </c>
      <c r="D131" s="8" t="s">
        <v>1</v>
      </c>
      <c r="E131" s="10">
        <f>E132+E133+E134</f>
        <v>2029</v>
      </c>
      <c r="F131" s="10">
        <f>F132+F133+F134</f>
        <v>0</v>
      </c>
      <c r="G131" s="10">
        <f aca="true" t="shared" si="65" ref="G131:N131">G132+G133+G134</f>
        <v>0</v>
      </c>
      <c r="H131" s="10">
        <f t="shared" si="65"/>
        <v>0</v>
      </c>
      <c r="I131" s="10">
        <f t="shared" si="65"/>
        <v>0</v>
      </c>
      <c r="J131" s="10">
        <f t="shared" si="65"/>
        <v>0</v>
      </c>
      <c r="K131" s="10">
        <f t="shared" si="65"/>
        <v>2029</v>
      </c>
      <c r="L131" s="10">
        <f t="shared" si="65"/>
        <v>0</v>
      </c>
      <c r="M131" s="10">
        <f t="shared" si="65"/>
        <v>0</v>
      </c>
      <c r="N131" s="10">
        <f t="shared" si="65"/>
        <v>0</v>
      </c>
      <c r="O131" s="30" t="s">
        <v>463</v>
      </c>
      <c r="P131" s="30" t="s">
        <v>175</v>
      </c>
      <c r="Q131" s="30"/>
    </row>
    <row r="132" spans="1:17" ht="31.5" customHeight="1">
      <c r="A132" s="32"/>
      <c r="B132" s="31"/>
      <c r="C132" s="33"/>
      <c r="D132" s="9">
        <v>2018</v>
      </c>
      <c r="E132" s="16">
        <f aca="true" t="shared" si="66" ref="E132:F134">G132+I132+K132+M132</f>
        <v>2029</v>
      </c>
      <c r="F132" s="16">
        <f t="shared" si="66"/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2029</v>
      </c>
      <c r="L132" s="16">
        <v>0</v>
      </c>
      <c r="M132" s="16">
        <v>0</v>
      </c>
      <c r="N132" s="16">
        <v>0</v>
      </c>
      <c r="O132" s="30"/>
      <c r="P132" s="30"/>
      <c r="Q132" s="30"/>
    </row>
    <row r="133" spans="1:17" ht="31.5" customHeight="1">
      <c r="A133" s="32"/>
      <c r="B133" s="31"/>
      <c r="C133" s="33"/>
      <c r="D133" s="9">
        <v>2019</v>
      </c>
      <c r="E133" s="16">
        <f t="shared" si="66"/>
        <v>0</v>
      </c>
      <c r="F133" s="16">
        <f t="shared" si="66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30"/>
      <c r="P133" s="30"/>
      <c r="Q133" s="30"/>
    </row>
    <row r="134" spans="1:17" ht="79.5" customHeight="1">
      <c r="A134" s="32"/>
      <c r="B134" s="31"/>
      <c r="C134" s="33"/>
      <c r="D134" s="9">
        <v>2020</v>
      </c>
      <c r="E134" s="16">
        <f t="shared" si="66"/>
        <v>0</v>
      </c>
      <c r="F134" s="16">
        <f t="shared" si="66"/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30"/>
      <c r="P134" s="30"/>
      <c r="Q134" s="30"/>
    </row>
    <row r="135" spans="1:17" ht="31.5" customHeight="1">
      <c r="A135" s="32" t="s">
        <v>794</v>
      </c>
      <c r="B135" s="31" t="s">
        <v>755</v>
      </c>
      <c r="C135" s="33" t="s">
        <v>192</v>
      </c>
      <c r="D135" s="8" t="s">
        <v>1</v>
      </c>
      <c r="E135" s="10">
        <f>E136+E137+E138</f>
        <v>1771.8</v>
      </c>
      <c r="F135" s="10">
        <f>F136+F137+F138</f>
        <v>0</v>
      </c>
      <c r="G135" s="10">
        <f aca="true" t="shared" si="67" ref="G135:N135">G136+G137+G138</f>
        <v>0</v>
      </c>
      <c r="H135" s="10">
        <f t="shared" si="67"/>
        <v>0</v>
      </c>
      <c r="I135" s="10">
        <f t="shared" si="67"/>
        <v>0</v>
      </c>
      <c r="J135" s="10">
        <f t="shared" si="67"/>
        <v>0</v>
      </c>
      <c r="K135" s="10">
        <f t="shared" si="67"/>
        <v>1771.8</v>
      </c>
      <c r="L135" s="10">
        <f t="shared" si="67"/>
        <v>0</v>
      </c>
      <c r="M135" s="10">
        <f t="shared" si="67"/>
        <v>0</v>
      </c>
      <c r="N135" s="10">
        <f t="shared" si="67"/>
        <v>0</v>
      </c>
      <c r="O135" s="30" t="s">
        <v>463</v>
      </c>
      <c r="P135" s="30" t="s">
        <v>175</v>
      </c>
      <c r="Q135" s="30"/>
    </row>
    <row r="136" spans="1:17" ht="31.5" customHeight="1">
      <c r="A136" s="32"/>
      <c r="B136" s="31"/>
      <c r="C136" s="33"/>
      <c r="D136" s="9">
        <v>2018</v>
      </c>
      <c r="E136" s="16">
        <f aca="true" t="shared" si="68" ref="E136:F138">G136+I136+K136+M136</f>
        <v>1771.8</v>
      </c>
      <c r="F136" s="16">
        <f t="shared" si="68"/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1771.8</v>
      </c>
      <c r="L136" s="16">
        <v>0</v>
      </c>
      <c r="M136" s="16">
        <v>0</v>
      </c>
      <c r="N136" s="16">
        <v>0</v>
      </c>
      <c r="O136" s="30"/>
      <c r="P136" s="30"/>
      <c r="Q136" s="30"/>
    </row>
    <row r="137" spans="1:17" ht="31.5" customHeight="1">
      <c r="A137" s="32"/>
      <c r="B137" s="31"/>
      <c r="C137" s="33"/>
      <c r="D137" s="9">
        <v>2019</v>
      </c>
      <c r="E137" s="16">
        <f t="shared" si="68"/>
        <v>0</v>
      </c>
      <c r="F137" s="16">
        <f t="shared" si="68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30"/>
      <c r="P137" s="30"/>
      <c r="Q137" s="30"/>
    </row>
    <row r="138" spans="1:17" ht="76.5" customHeight="1">
      <c r="A138" s="32"/>
      <c r="B138" s="31"/>
      <c r="C138" s="33"/>
      <c r="D138" s="9">
        <v>2020</v>
      </c>
      <c r="E138" s="16">
        <f t="shared" si="68"/>
        <v>0</v>
      </c>
      <c r="F138" s="16">
        <f t="shared" si="68"/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30"/>
      <c r="P138" s="30"/>
      <c r="Q138" s="30"/>
    </row>
    <row r="139" spans="1:17" ht="31.5" customHeight="1">
      <c r="A139" s="32" t="s">
        <v>795</v>
      </c>
      <c r="B139" s="31" t="s">
        <v>756</v>
      </c>
      <c r="C139" s="33" t="s">
        <v>142</v>
      </c>
      <c r="D139" s="8" t="s">
        <v>1</v>
      </c>
      <c r="E139" s="10">
        <f>E140+E141+E142</f>
        <v>2708.3</v>
      </c>
      <c r="F139" s="10">
        <f>F140+F141+F142</f>
        <v>0</v>
      </c>
      <c r="G139" s="10">
        <f aca="true" t="shared" si="69" ref="G139:N139">G140+G141+G142</f>
        <v>0</v>
      </c>
      <c r="H139" s="10">
        <f t="shared" si="69"/>
        <v>0</v>
      </c>
      <c r="I139" s="10">
        <f t="shared" si="69"/>
        <v>0</v>
      </c>
      <c r="J139" s="10">
        <f t="shared" si="69"/>
        <v>0</v>
      </c>
      <c r="K139" s="10">
        <f t="shared" si="69"/>
        <v>2708.3</v>
      </c>
      <c r="L139" s="10">
        <f t="shared" si="69"/>
        <v>0</v>
      </c>
      <c r="M139" s="10">
        <f t="shared" si="69"/>
        <v>0</v>
      </c>
      <c r="N139" s="10">
        <f t="shared" si="69"/>
        <v>0</v>
      </c>
      <c r="O139" s="30" t="s">
        <v>463</v>
      </c>
      <c r="P139" s="30" t="s">
        <v>175</v>
      </c>
      <c r="Q139" s="30"/>
    </row>
    <row r="140" spans="1:17" ht="31.5" customHeight="1">
      <c r="A140" s="32"/>
      <c r="B140" s="31"/>
      <c r="C140" s="33"/>
      <c r="D140" s="9">
        <v>2018</v>
      </c>
      <c r="E140" s="16">
        <f aca="true" t="shared" si="70" ref="E140:F142">G140+I140+K140+M140</f>
        <v>2708.3</v>
      </c>
      <c r="F140" s="16">
        <f t="shared" si="70"/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2708.3</v>
      </c>
      <c r="L140" s="16">
        <v>0</v>
      </c>
      <c r="M140" s="16">
        <v>0</v>
      </c>
      <c r="N140" s="16">
        <v>0</v>
      </c>
      <c r="O140" s="30"/>
      <c r="P140" s="30"/>
      <c r="Q140" s="30"/>
    </row>
    <row r="141" spans="1:17" ht="31.5" customHeight="1">
      <c r="A141" s="32"/>
      <c r="B141" s="31"/>
      <c r="C141" s="33"/>
      <c r="D141" s="9">
        <v>2019</v>
      </c>
      <c r="E141" s="16">
        <f t="shared" si="70"/>
        <v>0</v>
      </c>
      <c r="F141" s="16">
        <f t="shared" si="70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30"/>
      <c r="P141" s="30"/>
      <c r="Q141" s="30"/>
    </row>
    <row r="142" spans="1:17" ht="71.25" customHeight="1">
      <c r="A142" s="32"/>
      <c r="B142" s="31"/>
      <c r="C142" s="33"/>
      <c r="D142" s="9">
        <v>2020</v>
      </c>
      <c r="E142" s="16">
        <f t="shared" si="70"/>
        <v>0</v>
      </c>
      <c r="F142" s="16">
        <f t="shared" si="70"/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30"/>
      <c r="P142" s="30"/>
      <c r="Q142" s="30"/>
    </row>
    <row r="143" spans="1:17" ht="31.5" customHeight="1">
      <c r="A143" s="32" t="s">
        <v>796</v>
      </c>
      <c r="B143" s="31" t="s">
        <v>757</v>
      </c>
      <c r="C143" s="33" t="s">
        <v>142</v>
      </c>
      <c r="D143" s="8" t="s">
        <v>1</v>
      </c>
      <c r="E143" s="10">
        <f>E144+E145+E146</f>
        <v>1839.6</v>
      </c>
      <c r="F143" s="10">
        <f>F144+F145+F146</f>
        <v>0</v>
      </c>
      <c r="G143" s="10">
        <f aca="true" t="shared" si="71" ref="G143:N143">G144+G145+G146</f>
        <v>0</v>
      </c>
      <c r="H143" s="10">
        <f t="shared" si="71"/>
        <v>0</v>
      </c>
      <c r="I143" s="10">
        <f t="shared" si="71"/>
        <v>0</v>
      </c>
      <c r="J143" s="10">
        <f t="shared" si="71"/>
        <v>0</v>
      </c>
      <c r="K143" s="10">
        <f t="shared" si="71"/>
        <v>1839.6</v>
      </c>
      <c r="L143" s="10">
        <f t="shared" si="71"/>
        <v>0</v>
      </c>
      <c r="M143" s="10">
        <f t="shared" si="71"/>
        <v>0</v>
      </c>
      <c r="N143" s="10">
        <f t="shared" si="71"/>
        <v>0</v>
      </c>
      <c r="O143" s="30" t="s">
        <v>463</v>
      </c>
      <c r="P143" s="30" t="s">
        <v>175</v>
      </c>
      <c r="Q143" s="30"/>
    </row>
    <row r="144" spans="1:17" ht="31.5" customHeight="1">
      <c r="A144" s="32"/>
      <c r="B144" s="31"/>
      <c r="C144" s="33"/>
      <c r="D144" s="9">
        <v>2018</v>
      </c>
      <c r="E144" s="16">
        <f aca="true" t="shared" si="72" ref="E144:F146">G144+I144+K144+M144</f>
        <v>1839.6</v>
      </c>
      <c r="F144" s="16">
        <f t="shared" si="72"/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1839.6</v>
      </c>
      <c r="L144" s="16">
        <v>0</v>
      </c>
      <c r="M144" s="16">
        <v>0</v>
      </c>
      <c r="N144" s="16">
        <v>0</v>
      </c>
      <c r="O144" s="30"/>
      <c r="P144" s="30"/>
      <c r="Q144" s="30"/>
    </row>
    <row r="145" spans="1:17" ht="31.5" customHeight="1">
      <c r="A145" s="32"/>
      <c r="B145" s="31"/>
      <c r="C145" s="33"/>
      <c r="D145" s="9">
        <v>2019</v>
      </c>
      <c r="E145" s="16">
        <f t="shared" si="72"/>
        <v>0</v>
      </c>
      <c r="F145" s="16">
        <f t="shared" si="72"/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30"/>
      <c r="P145" s="30"/>
      <c r="Q145" s="30"/>
    </row>
    <row r="146" spans="1:17" ht="76.5" customHeight="1">
      <c r="A146" s="32"/>
      <c r="B146" s="31"/>
      <c r="C146" s="33"/>
      <c r="D146" s="9">
        <v>2020</v>
      </c>
      <c r="E146" s="16">
        <f t="shared" si="72"/>
        <v>0</v>
      </c>
      <c r="F146" s="16">
        <f t="shared" si="72"/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30"/>
      <c r="P146" s="30"/>
      <c r="Q146" s="30"/>
    </row>
    <row r="147" spans="1:17" ht="31.5" customHeight="1">
      <c r="A147" s="32" t="s">
        <v>797</v>
      </c>
      <c r="B147" s="31" t="s">
        <v>758</v>
      </c>
      <c r="C147" s="33" t="s">
        <v>114</v>
      </c>
      <c r="D147" s="8" t="s">
        <v>1</v>
      </c>
      <c r="E147" s="10">
        <f>E148+E149+E150</f>
        <v>1729.6</v>
      </c>
      <c r="F147" s="10">
        <f>F148+F149+F150</f>
        <v>0</v>
      </c>
      <c r="G147" s="10">
        <f aca="true" t="shared" si="73" ref="G147:N147">G148+G149+G150</f>
        <v>0</v>
      </c>
      <c r="H147" s="10">
        <f t="shared" si="73"/>
        <v>0</v>
      </c>
      <c r="I147" s="10">
        <f t="shared" si="73"/>
        <v>0</v>
      </c>
      <c r="J147" s="10">
        <f t="shared" si="73"/>
        <v>0</v>
      </c>
      <c r="K147" s="10">
        <f t="shared" si="73"/>
        <v>1729.6</v>
      </c>
      <c r="L147" s="10">
        <f t="shared" si="73"/>
        <v>0</v>
      </c>
      <c r="M147" s="10">
        <f t="shared" si="73"/>
        <v>0</v>
      </c>
      <c r="N147" s="10">
        <f t="shared" si="73"/>
        <v>0</v>
      </c>
      <c r="O147" s="30" t="s">
        <v>463</v>
      </c>
      <c r="P147" s="30" t="s">
        <v>175</v>
      </c>
      <c r="Q147" s="30"/>
    </row>
    <row r="148" spans="1:17" ht="31.5" customHeight="1">
      <c r="A148" s="32"/>
      <c r="B148" s="31"/>
      <c r="C148" s="33"/>
      <c r="D148" s="9">
        <v>2018</v>
      </c>
      <c r="E148" s="16">
        <f aca="true" t="shared" si="74" ref="E148:F150">G148+I148+K148+M148</f>
        <v>1729.6</v>
      </c>
      <c r="F148" s="16">
        <f t="shared" si="74"/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1729.6</v>
      </c>
      <c r="L148" s="16">
        <v>0</v>
      </c>
      <c r="M148" s="16">
        <v>0</v>
      </c>
      <c r="N148" s="16">
        <v>0</v>
      </c>
      <c r="O148" s="30"/>
      <c r="P148" s="30"/>
      <c r="Q148" s="30"/>
    </row>
    <row r="149" spans="1:17" ht="31.5" customHeight="1">
      <c r="A149" s="32"/>
      <c r="B149" s="31"/>
      <c r="C149" s="33"/>
      <c r="D149" s="9">
        <v>2019</v>
      </c>
      <c r="E149" s="16">
        <f t="shared" si="74"/>
        <v>0</v>
      </c>
      <c r="F149" s="16">
        <f t="shared" si="74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30"/>
      <c r="P149" s="30"/>
      <c r="Q149" s="30"/>
    </row>
    <row r="150" spans="1:17" ht="87" customHeight="1">
      <c r="A150" s="32"/>
      <c r="B150" s="31"/>
      <c r="C150" s="33"/>
      <c r="D150" s="9">
        <v>2020</v>
      </c>
      <c r="E150" s="16">
        <f t="shared" si="74"/>
        <v>0</v>
      </c>
      <c r="F150" s="16">
        <f t="shared" si="74"/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30"/>
      <c r="P150" s="30"/>
      <c r="Q150" s="30"/>
    </row>
    <row r="151" spans="1:17" ht="31.5" customHeight="1">
      <c r="A151" s="32" t="s">
        <v>798</v>
      </c>
      <c r="B151" s="31" t="s">
        <v>759</v>
      </c>
      <c r="C151" s="33" t="s">
        <v>114</v>
      </c>
      <c r="D151" s="8" t="s">
        <v>1</v>
      </c>
      <c r="E151" s="10">
        <f>E152+E153+E154</f>
        <v>1083.4</v>
      </c>
      <c r="F151" s="10">
        <f>F152+F153+F154</f>
        <v>0</v>
      </c>
      <c r="G151" s="10">
        <f aca="true" t="shared" si="75" ref="G151:N151">G152+G153+G154</f>
        <v>0</v>
      </c>
      <c r="H151" s="10">
        <f t="shared" si="75"/>
        <v>0</v>
      </c>
      <c r="I151" s="10">
        <f t="shared" si="75"/>
        <v>0</v>
      </c>
      <c r="J151" s="10">
        <f t="shared" si="75"/>
        <v>0</v>
      </c>
      <c r="K151" s="10">
        <f t="shared" si="75"/>
        <v>1083.4</v>
      </c>
      <c r="L151" s="10">
        <f t="shared" si="75"/>
        <v>0</v>
      </c>
      <c r="M151" s="10">
        <f t="shared" si="75"/>
        <v>0</v>
      </c>
      <c r="N151" s="10">
        <f t="shared" si="75"/>
        <v>0</v>
      </c>
      <c r="O151" s="30" t="s">
        <v>463</v>
      </c>
      <c r="P151" s="30" t="s">
        <v>175</v>
      </c>
      <c r="Q151" s="30"/>
    </row>
    <row r="152" spans="1:17" ht="31.5" customHeight="1">
      <c r="A152" s="32"/>
      <c r="B152" s="31"/>
      <c r="C152" s="33"/>
      <c r="D152" s="9">
        <v>2018</v>
      </c>
      <c r="E152" s="16">
        <f aca="true" t="shared" si="76" ref="E152:F154">G152+I152+K152+M152</f>
        <v>1083.4</v>
      </c>
      <c r="F152" s="16">
        <f t="shared" si="76"/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1083.4</v>
      </c>
      <c r="L152" s="16">
        <v>0</v>
      </c>
      <c r="M152" s="16">
        <v>0</v>
      </c>
      <c r="N152" s="16">
        <v>0</v>
      </c>
      <c r="O152" s="30"/>
      <c r="P152" s="30"/>
      <c r="Q152" s="30"/>
    </row>
    <row r="153" spans="1:17" ht="31.5" customHeight="1">
      <c r="A153" s="32"/>
      <c r="B153" s="31"/>
      <c r="C153" s="33"/>
      <c r="D153" s="9">
        <v>2019</v>
      </c>
      <c r="E153" s="16">
        <f t="shared" si="76"/>
        <v>0</v>
      </c>
      <c r="F153" s="16">
        <f t="shared" si="76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30"/>
      <c r="P153" s="30"/>
      <c r="Q153" s="30"/>
    </row>
    <row r="154" spans="1:17" ht="86.25" customHeight="1">
      <c r="A154" s="32"/>
      <c r="B154" s="31"/>
      <c r="C154" s="33"/>
      <c r="D154" s="9">
        <v>2020</v>
      </c>
      <c r="E154" s="16">
        <f t="shared" si="76"/>
        <v>0</v>
      </c>
      <c r="F154" s="16">
        <f t="shared" si="76"/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30"/>
      <c r="P154" s="30"/>
      <c r="Q154" s="30"/>
    </row>
    <row r="155" spans="1:21" ht="31.5" customHeight="1">
      <c r="A155" s="32" t="s">
        <v>799</v>
      </c>
      <c r="B155" s="31" t="s">
        <v>760</v>
      </c>
      <c r="C155" s="33" t="s">
        <v>317</v>
      </c>
      <c r="D155" s="8" t="s">
        <v>1</v>
      </c>
      <c r="E155" s="10">
        <f>E156+E157+E158</f>
        <v>3391.7</v>
      </c>
      <c r="F155" s="10">
        <f>F156+F157+F158</f>
        <v>0</v>
      </c>
      <c r="G155" s="10">
        <f aca="true" t="shared" si="77" ref="G155:N155">G156+G157+G158</f>
        <v>0</v>
      </c>
      <c r="H155" s="10">
        <f t="shared" si="77"/>
        <v>0</v>
      </c>
      <c r="I155" s="10">
        <f t="shared" si="77"/>
        <v>0</v>
      </c>
      <c r="J155" s="10">
        <f t="shared" si="77"/>
        <v>0</v>
      </c>
      <c r="K155" s="10">
        <f t="shared" si="77"/>
        <v>3391.7</v>
      </c>
      <c r="L155" s="10">
        <f t="shared" si="77"/>
        <v>0</v>
      </c>
      <c r="M155" s="10">
        <f t="shared" si="77"/>
        <v>0</v>
      </c>
      <c r="N155" s="10">
        <f t="shared" si="77"/>
        <v>0</v>
      </c>
      <c r="O155" s="30" t="s">
        <v>463</v>
      </c>
      <c r="P155" s="30" t="s">
        <v>175</v>
      </c>
      <c r="Q155" s="30"/>
      <c r="R155" s="13"/>
      <c r="S155" s="51"/>
      <c r="T155" s="51"/>
      <c r="U155" s="15"/>
    </row>
    <row r="156" spans="1:21" ht="31.5" customHeight="1">
      <c r="A156" s="32"/>
      <c r="B156" s="31"/>
      <c r="C156" s="33"/>
      <c r="D156" s="9">
        <v>2018</v>
      </c>
      <c r="E156" s="16">
        <f aca="true" t="shared" si="78" ref="E156:F158">G156+I156+K156+M156</f>
        <v>3391.7</v>
      </c>
      <c r="F156" s="16">
        <f t="shared" si="78"/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3391.7</v>
      </c>
      <c r="L156" s="16">
        <v>0</v>
      </c>
      <c r="M156" s="16">
        <v>0</v>
      </c>
      <c r="N156" s="16">
        <v>0</v>
      </c>
      <c r="O156" s="30"/>
      <c r="P156" s="30"/>
      <c r="Q156" s="30"/>
      <c r="R156" s="13"/>
      <c r="S156" s="51"/>
      <c r="T156" s="51"/>
      <c r="U156" s="15"/>
    </row>
    <row r="157" spans="1:21" ht="31.5" customHeight="1">
      <c r="A157" s="32"/>
      <c r="B157" s="31"/>
      <c r="C157" s="33"/>
      <c r="D157" s="9">
        <v>2019</v>
      </c>
      <c r="E157" s="16">
        <f t="shared" si="78"/>
        <v>0</v>
      </c>
      <c r="F157" s="16">
        <f t="shared" si="78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30"/>
      <c r="P157" s="30"/>
      <c r="Q157" s="30"/>
      <c r="R157" s="13"/>
      <c r="S157" s="51"/>
      <c r="T157" s="51"/>
      <c r="U157" s="15"/>
    </row>
    <row r="158" spans="1:21" ht="95.25" customHeight="1">
      <c r="A158" s="32"/>
      <c r="B158" s="31"/>
      <c r="C158" s="33"/>
      <c r="D158" s="9">
        <v>2020</v>
      </c>
      <c r="E158" s="16">
        <f t="shared" si="78"/>
        <v>0</v>
      </c>
      <c r="F158" s="16">
        <f t="shared" si="78"/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30"/>
      <c r="P158" s="30"/>
      <c r="Q158" s="30"/>
      <c r="R158" s="13"/>
      <c r="S158" s="51"/>
      <c r="T158" s="51"/>
      <c r="U158" s="15"/>
    </row>
    <row r="159" spans="1:21" ht="31.5" customHeight="1">
      <c r="A159" s="32" t="s">
        <v>800</v>
      </c>
      <c r="B159" s="31" t="s">
        <v>761</v>
      </c>
      <c r="C159" s="33" t="s">
        <v>190</v>
      </c>
      <c r="D159" s="8" t="s">
        <v>1</v>
      </c>
      <c r="E159" s="10">
        <f>E160+E161+E162</f>
        <v>1621.7</v>
      </c>
      <c r="F159" s="10">
        <f>F160+F161+F162</f>
        <v>0</v>
      </c>
      <c r="G159" s="10">
        <f aca="true" t="shared" si="79" ref="G159:N159">G160+G161+G162</f>
        <v>0</v>
      </c>
      <c r="H159" s="10">
        <f t="shared" si="79"/>
        <v>0</v>
      </c>
      <c r="I159" s="10">
        <f t="shared" si="79"/>
        <v>0</v>
      </c>
      <c r="J159" s="10">
        <f t="shared" si="79"/>
        <v>0</v>
      </c>
      <c r="K159" s="10">
        <f t="shared" si="79"/>
        <v>1621.7</v>
      </c>
      <c r="L159" s="10">
        <f t="shared" si="79"/>
        <v>0</v>
      </c>
      <c r="M159" s="10">
        <f t="shared" si="79"/>
        <v>0</v>
      </c>
      <c r="N159" s="10">
        <f t="shared" si="79"/>
        <v>0</v>
      </c>
      <c r="O159" s="30" t="s">
        <v>463</v>
      </c>
      <c r="P159" s="30" t="s">
        <v>175</v>
      </c>
      <c r="Q159" s="30"/>
      <c r="R159" s="13"/>
      <c r="S159" s="14"/>
      <c r="T159" s="14"/>
      <c r="U159" s="15"/>
    </row>
    <row r="160" spans="1:21" ht="31.5" customHeight="1">
      <c r="A160" s="32"/>
      <c r="B160" s="31"/>
      <c r="C160" s="33"/>
      <c r="D160" s="9">
        <v>2018</v>
      </c>
      <c r="E160" s="16">
        <f aca="true" t="shared" si="80" ref="E160:F162">G160+I160+K160+M160</f>
        <v>1621.7</v>
      </c>
      <c r="F160" s="16">
        <f t="shared" si="80"/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1621.7</v>
      </c>
      <c r="L160" s="16">
        <v>0</v>
      </c>
      <c r="M160" s="16">
        <v>0</v>
      </c>
      <c r="N160" s="16">
        <v>0</v>
      </c>
      <c r="O160" s="30"/>
      <c r="P160" s="30"/>
      <c r="Q160" s="30"/>
      <c r="R160" s="13"/>
      <c r="S160" s="14"/>
      <c r="T160" s="14"/>
      <c r="U160" s="15"/>
    </row>
    <row r="161" spans="1:21" ht="31.5" customHeight="1">
      <c r="A161" s="32"/>
      <c r="B161" s="31"/>
      <c r="C161" s="33"/>
      <c r="D161" s="9">
        <v>2019</v>
      </c>
      <c r="E161" s="16">
        <f t="shared" si="80"/>
        <v>0</v>
      </c>
      <c r="F161" s="16">
        <f t="shared" si="80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30"/>
      <c r="P161" s="30"/>
      <c r="Q161" s="30"/>
      <c r="R161" s="13"/>
      <c r="S161" s="14"/>
      <c r="T161" s="14"/>
      <c r="U161" s="15"/>
    </row>
    <row r="162" spans="1:21" ht="88.5" customHeight="1">
      <c r="A162" s="32"/>
      <c r="B162" s="31"/>
      <c r="C162" s="33"/>
      <c r="D162" s="9">
        <v>2020</v>
      </c>
      <c r="E162" s="16">
        <f t="shared" si="80"/>
        <v>0</v>
      </c>
      <c r="F162" s="16">
        <f t="shared" si="80"/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30"/>
      <c r="P162" s="30"/>
      <c r="Q162" s="30"/>
      <c r="R162" s="13"/>
      <c r="S162" s="14"/>
      <c r="T162" s="14"/>
      <c r="U162" s="15"/>
    </row>
    <row r="163" spans="1:21" ht="31.5" customHeight="1">
      <c r="A163" s="34" t="s">
        <v>801</v>
      </c>
      <c r="B163" s="31" t="s">
        <v>762</v>
      </c>
      <c r="C163" s="33" t="s">
        <v>190</v>
      </c>
      <c r="D163" s="8" t="s">
        <v>1</v>
      </c>
      <c r="E163" s="10">
        <f>E164+E165+E166</f>
        <v>1653.9</v>
      </c>
      <c r="F163" s="10">
        <f>F164+F165+F166</f>
        <v>0</v>
      </c>
      <c r="G163" s="10">
        <f aca="true" t="shared" si="81" ref="G163:N163">G164+G165+G166</f>
        <v>0</v>
      </c>
      <c r="H163" s="10">
        <f t="shared" si="81"/>
        <v>0</v>
      </c>
      <c r="I163" s="10">
        <f t="shared" si="81"/>
        <v>0</v>
      </c>
      <c r="J163" s="10">
        <f t="shared" si="81"/>
        <v>0</v>
      </c>
      <c r="K163" s="10">
        <f t="shared" si="81"/>
        <v>1653.9</v>
      </c>
      <c r="L163" s="10">
        <f t="shared" si="81"/>
        <v>0</v>
      </c>
      <c r="M163" s="10">
        <f t="shared" si="81"/>
        <v>0</v>
      </c>
      <c r="N163" s="10">
        <f t="shared" si="81"/>
        <v>0</v>
      </c>
      <c r="O163" s="30" t="s">
        <v>463</v>
      </c>
      <c r="P163" s="30" t="s">
        <v>175</v>
      </c>
      <c r="Q163" s="30"/>
      <c r="R163" s="13"/>
      <c r="S163" s="14"/>
      <c r="T163" s="14"/>
      <c r="U163" s="15"/>
    </row>
    <row r="164" spans="1:21" ht="31.5" customHeight="1">
      <c r="A164" s="34"/>
      <c r="B164" s="31"/>
      <c r="C164" s="33"/>
      <c r="D164" s="9">
        <v>2018</v>
      </c>
      <c r="E164" s="16">
        <f aca="true" t="shared" si="82" ref="E164:F166">G164+I164+K164+M164</f>
        <v>1653.9</v>
      </c>
      <c r="F164" s="16">
        <f t="shared" si="82"/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1653.9</v>
      </c>
      <c r="L164" s="16">
        <v>0</v>
      </c>
      <c r="M164" s="16">
        <v>0</v>
      </c>
      <c r="N164" s="16">
        <v>0</v>
      </c>
      <c r="O164" s="30"/>
      <c r="P164" s="30"/>
      <c r="Q164" s="30"/>
      <c r="R164" s="13"/>
      <c r="S164" s="14"/>
      <c r="T164" s="14"/>
      <c r="U164" s="15"/>
    </row>
    <row r="165" spans="1:21" ht="31.5" customHeight="1">
      <c r="A165" s="34"/>
      <c r="B165" s="31"/>
      <c r="C165" s="33"/>
      <c r="D165" s="9">
        <v>2019</v>
      </c>
      <c r="E165" s="16">
        <f t="shared" si="82"/>
        <v>0</v>
      </c>
      <c r="F165" s="16">
        <f t="shared" si="82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30"/>
      <c r="P165" s="30"/>
      <c r="Q165" s="30"/>
      <c r="R165" s="13"/>
      <c r="S165" s="14"/>
      <c r="T165" s="14"/>
      <c r="U165" s="15"/>
    </row>
    <row r="166" spans="1:21" ht="67.5" customHeight="1">
      <c r="A166" s="34"/>
      <c r="B166" s="31"/>
      <c r="C166" s="33"/>
      <c r="D166" s="9">
        <v>2020</v>
      </c>
      <c r="E166" s="16">
        <f t="shared" si="82"/>
        <v>0</v>
      </c>
      <c r="F166" s="16">
        <f t="shared" si="82"/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30"/>
      <c r="P166" s="30"/>
      <c r="Q166" s="30"/>
      <c r="R166" s="13"/>
      <c r="S166" s="14"/>
      <c r="T166" s="14"/>
      <c r="U166" s="15"/>
    </row>
    <row r="167" spans="1:21" ht="31.5" customHeight="1">
      <c r="A167" s="34" t="s">
        <v>802</v>
      </c>
      <c r="B167" s="31" t="s">
        <v>763</v>
      </c>
      <c r="C167" s="33" t="s">
        <v>124</v>
      </c>
      <c r="D167" s="8" t="s">
        <v>1</v>
      </c>
      <c r="E167" s="10">
        <f>E168+E169+E170</f>
        <v>1091.1</v>
      </c>
      <c r="F167" s="10">
        <f>F168+F169+F170</f>
        <v>0</v>
      </c>
      <c r="G167" s="10">
        <f aca="true" t="shared" si="83" ref="G167:N167">G168+G169+G170</f>
        <v>0</v>
      </c>
      <c r="H167" s="10">
        <f t="shared" si="83"/>
        <v>0</v>
      </c>
      <c r="I167" s="10">
        <f t="shared" si="83"/>
        <v>0</v>
      </c>
      <c r="J167" s="10">
        <f t="shared" si="83"/>
        <v>0</v>
      </c>
      <c r="K167" s="10">
        <f t="shared" si="83"/>
        <v>1091.1</v>
      </c>
      <c r="L167" s="10">
        <f t="shared" si="83"/>
        <v>0</v>
      </c>
      <c r="M167" s="10">
        <f t="shared" si="83"/>
        <v>0</v>
      </c>
      <c r="N167" s="10">
        <f t="shared" si="83"/>
        <v>0</v>
      </c>
      <c r="O167" s="30" t="s">
        <v>463</v>
      </c>
      <c r="P167" s="30" t="s">
        <v>175</v>
      </c>
      <c r="Q167" s="30"/>
      <c r="R167" s="13"/>
      <c r="S167" s="14"/>
      <c r="T167" s="14"/>
      <c r="U167" s="15"/>
    </row>
    <row r="168" spans="1:21" ht="31.5" customHeight="1">
      <c r="A168" s="34"/>
      <c r="B168" s="31"/>
      <c r="C168" s="33"/>
      <c r="D168" s="9">
        <v>2018</v>
      </c>
      <c r="E168" s="16">
        <f aca="true" t="shared" si="84" ref="E168:F170">G168+I168+K168+M168</f>
        <v>1091.1</v>
      </c>
      <c r="F168" s="16">
        <f t="shared" si="84"/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1091.1</v>
      </c>
      <c r="L168" s="16">
        <v>0</v>
      </c>
      <c r="M168" s="16">
        <v>0</v>
      </c>
      <c r="N168" s="16">
        <v>0</v>
      </c>
      <c r="O168" s="30"/>
      <c r="P168" s="30"/>
      <c r="Q168" s="30"/>
      <c r="R168" s="13"/>
      <c r="S168" s="14"/>
      <c r="T168" s="14"/>
      <c r="U168" s="15"/>
    </row>
    <row r="169" spans="1:21" ht="31.5" customHeight="1">
      <c r="A169" s="34"/>
      <c r="B169" s="31"/>
      <c r="C169" s="33"/>
      <c r="D169" s="9">
        <v>2019</v>
      </c>
      <c r="E169" s="16">
        <f t="shared" si="84"/>
        <v>0</v>
      </c>
      <c r="F169" s="16">
        <f t="shared" si="84"/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30"/>
      <c r="P169" s="30"/>
      <c r="Q169" s="30"/>
      <c r="R169" s="13"/>
      <c r="S169" s="14"/>
      <c r="T169" s="14"/>
      <c r="U169" s="15"/>
    </row>
    <row r="170" spans="1:21" ht="72.75" customHeight="1">
      <c r="A170" s="34"/>
      <c r="B170" s="31"/>
      <c r="C170" s="33"/>
      <c r="D170" s="9">
        <v>2020</v>
      </c>
      <c r="E170" s="16">
        <f t="shared" si="84"/>
        <v>0</v>
      </c>
      <c r="F170" s="16">
        <f t="shared" si="84"/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30"/>
      <c r="P170" s="30"/>
      <c r="Q170" s="30"/>
      <c r="R170" s="13"/>
      <c r="S170" s="14"/>
      <c r="T170" s="14"/>
      <c r="U170" s="15"/>
    </row>
    <row r="171" spans="1:21" ht="31.5" customHeight="1">
      <c r="A171" s="34" t="s">
        <v>803</v>
      </c>
      <c r="B171" s="31" t="s">
        <v>764</v>
      </c>
      <c r="C171" s="33" t="s">
        <v>124</v>
      </c>
      <c r="D171" s="8" t="s">
        <v>1</v>
      </c>
      <c r="E171" s="10">
        <f>E172+E173+E174</f>
        <v>1972.6</v>
      </c>
      <c r="F171" s="10">
        <f>F172+F173+F174</f>
        <v>0</v>
      </c>
      <c r="G171" s="10">
        <f aca="true" t="shared" si="85" ref="G171:N171">G172+G173+G174</f>
        <v>0</v>
      </c>
      <c r="H171" s="10">
        <f t="shared" si="85"/>
        <v>0</v>
      </c>
      <c r="I171" s="10">
        <f t="shared" si="85"/>
        <v>0</v>
      </c>
      <c r="J171" s="10">
        <f t="shared" si="85"/>
        <v>0</v>
      </c>
      <c r="K171" s="10">
        <f t="shared" si="85"/>
        <v>1972.6</v>
      </c>
      <c r="L171" s="10">
        <f t="shared" si="85"/>
        <v>0</v>
      </c>
      <c r="M171" s="10">
        <f t="shared" si="85"/>
        <v>0</v>
      </c>
      <c r="N171" s="10">
        <f t="shared" si="85"/>
        <v>0</v>
      </c>
      <c r="O171" s="30" t="s">
        <v>463</v>
      </c>
      <c r="P171" s="30" t="s">
        <v>175</v>
      </c>
      <c r="Q171" s="30"/>
      <c r="R171" s="13"/>
      <c r="S171" s="14"/>
      <c r="T171" s="14"/>
      <c r="U171" s="15"/>
    </row>
    <row r="172" spans="1:21" ht="31.5" customHeight="1">
      <c r="A172" s="34"/>
      <c r="B172" s="31"/>
      <c r="C172" s="33"/>
      <c r="D172" s="9">
        <v>2018</v>
      </c>
      <c r="E172" s="16">
        <f aca="true" t="shared" si="86" ref="E172:F174">G172+I172+K172+M172</f>
        <v>1972.6</v>
      </c>
      <c r="F172" s="16">
        <f t="shared" si="86"/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1972.6</v>
      </c>
      <c r="L172" s="16">
        <v>0</v>
      </c>
      <c r="M172" s="16">
        <v>0</v>
      </c>
      <c r="N172" s="16">
        <v>0</v>
      </c>
      <c r="O172" s="30"/>
      <c r="P172" s="30"/>
      <c r="Q172" s="30"/>
      <c r="R172" s="13"/>
      <c r="S172" s="14"/>
      <c r="T172" s="14"/>
      <c r="U172" s="15"/>
    </row>
    <row r="173" spans="1:21" ht="31.5" customHeight="1">
      <c r="A173" s="34"/>
      <c r="B173" s="31"/>
      <c r="C173" s="33"/>
      <c r="D173" s="9">
        <v>2019</v>
      </c>
      <c r="E173" s="16">
        <f t="shared" si="86"/>
        <v>0</v>
      </c>
      <c r="F173" s="16">
        <f t="shared" si="86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30"/>
      <c r="P173" s="30"/>
      <c r="Q173" s="30"/>
      <c r="R173" s="13"/>
      <c r="S173" s="14"/>
      <c r="T173" s="14"/>
      <c r="U173" s="15"/>
    </row>
    <row r="174" spans="1:21" ht="83.25" customHeight="1">
      <c r="A174" s="34"/>
      <c r="B174" s="31"/>
      <c r="C174" s="33"/>
      <c r="D174" s="9">
        <v>2020</v>
      </c>
      <c r="E174" s="16">
        <f t="shared" si="86"/>
        <v>0</v>
      </c>
      <c r="F174" s="16">
        <f t="shared" si="86"/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30"/>
      <c r="P174" s="30"/>
      <c r="Q174" s="30"/>
      <c r="R174" s="13"/>
      <c r="S174" s="14"/>
      <c r="T174" s="14"/>
      <c r="U174" s="15"/>
    </row>
    <row r="175" spans="1:21" ht="31.5" customHeight="1">
      <c r="A175" s="34" t="s">
        <v>804</v>
      </c>
      <c r="B175" s="31" t="s">
        <v>765</v>
      </c>
      <c r="C175" s="33" t="s">
        <v>133</v>
      </c>
      <c r="D175" s="8" t="s">
        <v>1</v>
      </c>
      <c r="E175" s="10">
        <f>E176+E177+E178</f>
        <v>442.1</v>
      </c>
      <c r="F175" s="10">
        <f>F176+F177+F178</f>
        <v>0</v>
      </c>
      <c r="G175" s="10">
        <f aca="true" t="shared" si="87" ref="G175:N175">G176+G177+G178</f>
        <v>0</v>
      </c>
      <c r="H175" s="10">
        <f t="shared" si="87"/>
        <v>0</v>
      </c>
      <c r="I175" s="10">
        <f t="shared" si="87"/>
        <v>0</v>
      </c>
      <c r="J175" s="10">
        <f t="shared" si="87"/>
        <v>0</v>
      </c>
      <c r="K175" s="10">
        <f t="shared" si="87"/>
        <v>442.1</v>
      </c>
      <c r="L175" s="10">
        <f t="shared" si="87"/>
        <v>0</v>
      </c>
      <c r="M175" s="10">
        <f t="shared" si="87"/>
        <v>0</v>
      </c>
      <c r="N175" s="10">
        <f t="shared" si="87"/>
        <v>0</v>
      </c>
      <c r="O175" s="30" t="s">
        <v>463</v>
      </c>
      <c r="P175" s="30" t="s">
        <v>175</v>
      </c>
      <c r="Q175" s="30"/>
      <c r="R175" s="13"/>
      <c r="S175" s="14"/>
      <c r="T175" s="14"/>
      <c r="U175" s="15"/>
    </row>
    <row r="176" spans="1:21" ht="31.5" customHeight="1">
      <c r="A176" s="34"/>
      <c r="B176" s="31"/>
      <c r="C176" s="33"/>
      <c r="D176" s="9">
        <v>2018</v>
      </c>
      <c r="E176" s="16">
        <f aca="true" t="shared" si="88" ref="E176:F178">G176+I176+K176+M176</f>
        <v>442.1</v>
      </c>
      <c r="F176" s="16">
        <f t="shared" si="88"/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442.1</v>
      </c>
      <c r="L176" s="16">
        <v>0</v>
      </c>
      <c r="M176" s="16">
        <v>0</v>
      </c>
      <c r="N176" s="16">
        <v>0</v>
      </c>
      <c r="O176" s="30"/>
      <c r="P176" s="30"/>
      <c r="Q176" s="30"/>
      <c r="R176" s="13"/>
      <c r="S176" s="14"/>
      <c r="T176" s="14"/>
      <c r="U176" s="15"/>
    </row>
    <row r="177" spans="1:21" ht="31.5" customHeight="1">
      <c r="A177" s="34"/>
      <c r="B177" s="31"/>
      <c r="C177" s="33"/>
      <c r="D177" s="9">
        <v>2019</v>
      </c>
      <c r="E177" s="16">
        <f t="shared" si="88"/>
        <v>0</v>
      </c>
      <c r="F177" s="16">
        <f t="shared" si="88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30"/>
      <c r="P177" s="30"/>
      <c r="Q177" s="30"/>
      <c r="R177" s="13"/>
      <c r="S177" s="14"/>
      <c r="T177" s="14"/>
      <c r="U177" s="15"/>
    </row>
    <row r="178" spans="1:21" ht="69.75" customHeight="1">
      <c r="A178" s="34"/>
      <c r="B178" s="31"/>
      <c r="C178" s="33"/>
      <c r="D178" s="9">
        <v>2020</v>
      </c>
      <c r="E178" s="16">
        <f t="shared" si="88"/>
        <v>0</v>
      </c>
      <c r="F178" s="16">
        <f t="shared" si="88"/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30"/>
      <c r="P178" s="30"/>
      <c r="Q178" s="30"/>
      <c r="R178" s="13"/>
      <c r="S178" s="14"/>
      <c r="T178" s="14"/>
      <c r="U178" s="15"/>
    </row>
    <row r="179" spans="1:21" ht="31.5" customHeight="1">
      <c r="A179" s="34" t="s">
        <v>805</v>
      </c>
      <c r="B179" s="31" t="s">
        <v>766</v>
      </c>
      <c r="C179" s="33" t="s">
        <v>183</v>
      </c>
      <c r="D179" s="8" t="s">
        <v>1</v>
      </c>
      <c r="E179" s="10">
        <f>E180+E181+E182</f>
        <v>999</v>
      </c>
      <c r="F179" s="10">
        <f>F180+F181+F182</f>
        <v>0</v>
      </c>
      <c r="G179" s="10">
        <f aca="true" t="shared" si="89" ref="G179:N179">G180+G181+G182</f>
        <v>0</v>
      </c>
      <c r="H179" s="10">
        <f t="shared" si="89"/>
        <v>0</v>
      </c>
      <c r="I179" s="10">
        <f t="shared" si="89"/>
        <v>0</v>
      </c>
      <c r="J179" s="10">
        <f t="shared" si="89"/>
        <v>0</v>
      </c>
      <c r="K179" s="10">
        <f t="shared" si="89"/>
        <v>999</v>
      </c>
      <c r="L179" s="10">
        <f t="shared" si="89"/>
        <v>0</v>
      </c>
      <c r="M179" s="10">
        <f t="shared" si="89"/>
        <v>0</v>
      </c>
      <c r="N179" s="10">
        <f t="shared" si="89"/>
        <v>0</v>
      </c>
      <c r="O179" s="30" t="s">
        <v>463</v>
      </c>
      <c r="P179" s="30" t="s">
        <v>175</v>
      </c>
      <c r="Q179" s="30"/>
      <c r="R179" s="13"/>
      <c r="S179" s="14"/>
      <c r="T179" s="14"/>
      <c r="U179" s="15"/>
    </row>
    <row r="180" spans="1:21" ht="31.5" customHeight="1">
      <c r="A180" s="34"/>
      <c r="B180" s="31"/>
      <c r="C180" s="33"/>
      <c r="D180" s="9">
        <v>2018</v>
      </c>
      <c r="E180" s="16">
        <f aca="true" t="shared" si="90" ref="E180:F182">G180+I180+K180+M180</f>
        <v>999</v>
      </c>
      <c r="F180" s="16">
        <f t="shared" si="90"/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999</v>
      </c>
      <c r="L180" s="16">
        <v>0</v>
      </c>
      <c r="M180" s="16">
        <v>0</v>
      </c>
      <c r="N180" s="16">
        <v>0</v>
      </c>
      <c r="O180" s="30"/>
      <c r="P180" s="30"/>
      <c r="Q180" s="30"/>
      <c r="R180" s="13"/>
      <c r="S180" s="14"/>
      <c r="T180" s="14"/>
      <c r="U180" s="15"/>
    </row>
    <row r="181" spans="1:21" ht="31.5" customHeight="1">
      <c r="A181" s="34"/>
      <c r="B181" s="31"/>
      <c r="C181" s="33"/>
      <c r="D181" s="9">
        <v>2019</v>
      </c>
      <c r="E181" s="16">
        <f t="shared" si="90"/>
        <v>0</v>
      </c>
      <c r="F181" s="16">
        <f t="shared" si="90"/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30"/>
      <c r="P181" s="30"/>
      <c r="Q181" s="30"/>
      <c r="R181" s="13"/>
      <c r="S181" s="14"/>
      <c r="T181" s="14"/>
      <c r="U181" s="15"/>
    </row>
    <row r="182" spans="1:21" ht="69" customHeight="1">
      <c r="A182" s="34"/>
      <c r="B182" s="31"/>
      <c r="C182" s="33"/>
      <c r="D182" s="9">
        <v>2020</v>
      </c>
      <c r="E182" s="16">
        <f t="shared" si="90"/>
        <v>0</v>
      </c>
      <c r="F182" s="16">
        <f t="shared" si="90"/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30"/>
      <c r="P182" s="30"/>
      <c r="Q182" s="30"/>
      <c r="R182" s="13"/>
      <c r="S182" s="14"/>
      <c r="T182" s="14"/>
      <c r="U182" s="15"/>
    </row>
    <row r="183" spans="1:21" ht="31.5" customHeight="1">
      <c r="A183" s="34" t="s">
        <v>579</v>
      </c>
      <c r="B183" s="31" t="s">
        <v>767</v>
      </c>
      <c r="C183" s="33" t="s">
        <v>183</v>
      </c>
      <c r="D183" s="8" t="s">
        <v>1</v>
      </c>
      <c r="E183" s="10">
        <f>E184+E185+E186</f>
        <v>2474</v>
      </c>
      <c r="F183" s="10">
        <f>F184+F185+F186</f>
        <v>0</v>
      </c>
      <c r="G183" s="10">
        <f aca="true" t="shared" si="91" ref="G183:N183">G184+G185+G186</f>
        <v>0</v>
      </c>
      <c r="H183" s="10">
        <f t="shared" si="91"/>
        <v>0</v>
      </c>
      <c r="I183" s="10">
        <f t="shared" si="91"/>
        <v>0</v>
      </c>
      <c r="J183" s="10">
        <f t="shared" si="91"/>
        <v>0</v>
      </c>
      <c r="K183" s="10">
        <f t="shared" si="91"/>
        <v>2474</v>
      </c>
      <c r="L183" s="10">
        <f t="shared" si="91"/>
        <v>0</v>
      </c>
      <c r="M183" s="10">
        <f t="shared" si="91"/>
        <v>0</v>
      </c>
      <c r="N183" s="10">
        <f t="shared" si="91"/>
        <v>0</v>
      </c>
      <c r="O183" s="30" t="s">
        <v>463</v>
      </c>
      <c r="P183" s="30" t="s">
        <v>175</v>
      </c>
      <c r="Q183" s="30"/>
      <c r="R183" s="13"/>
      <c r="S183" s="14"/>
      <c r="T183" s="14"/>
      <c r="U183" s="15"/>
    </row>
    <row r="184" spans="1:21" ht="31.5" customHeight="1">
      <c r="A184" s="34"/>
      <c r="B184" s="31"/>
      <c r="C184" s="33"/>
      <c r="D184" s="9">
        <v>2018</v>
      </c>
      <c r="E184" s="16">
        <f aca="true" t="shared" si="92" ref="E184:F186">G184+I184+K184+M184</f>
        <v>2474</v>
      </c>
      <c r="F184" s="16">
        <f t="shared" si="92"/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2474</v>
      </c>
      <c r="L184" s="16">
        <v>0</v>
      </c>
      <c r="M184" s="16">
        <v>0</v>
      </c>
      <c r="N184" s="16">
        <v>0</v>
      </c>
      <c r="O184" s="30"/>
      <c r="P184" s="30"/>
      <c r="Q184" s="30"/>
      <c r="R184" s="13"/>
      <c r="S184" s="14"/>
      <c r="T184" s="14"/>
      <c r="U184" s="15"/>
    </row>
    <row r="185" spans="1:21" ht="31.5" customHeight="1">
      <c r="A185" s="34"/>
      <c r="B185" s="31"/>
      <c r="C185" s="33"/>
      <c r="D185" s="9">
        <v>2019</v>
      </c>
      <c r="E185" s="16">
        <f t="shared" si="92"/>
        <v>0</v>
      </c>
      <c r="F185" s="16">
        <f t="shared" si="92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30"/>
      <c r="P185" s="30"/>
      <c r="Q185" s="30"/>
      <c r="R185" s="13"/>
      <c r="S185" s="14"/>
      <c r="T185" s="14"/>
      <c r="U185" s="15"/>
    </row>
    <row r="186" spans="1:21" ht="78.75" customHeight="1">
      <c r="A186" s="34"/>
      <c r="B186" s="31"/>
      <c r="C186" s="33"/>
      <c r="D186" s="9">
        <v>2020</v>
      </c>
      <c r="E186" s="16">
        <f t="shared" si="92"/>
        <v>0</v>
      </c>
      <c r="F186" s="16">
        <f t="shared" si="92"/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30"/>
      <c r="P186" s="30"/>
      <c r="Q186" s="30"/>
      <c r="R186" s="13"/>
      <c r="S186" s="14"/>
      <c r="T186" s="14"/>
      <c r="U186" s="15"/>
    </row>
    <row r="187" spans="1:21" ht="31.5" customHeight="1">
      <c r="A187" s="32" t="s">
        <v>806</v>
      </c>
      <c r="B187" s="31" t="s">
        <v>768</v>
      </c>
      <c r="C187" s="33" t="s">
        <v>65</v>
      </c>
      <c r="D187" s="8" t="s">
        <v>1</v>
      </c>
      <c r="E187" s="10">
        <f>E188+E189+E190</f>
        <v>136.4</v>
      </c>
      <c r="F187" s="10">
        <f>F188+F189+F190</f>
        <v>136.4</v>
      </c>
      <c r="G187" s="10">
        <f aca="true" t="shared" si="93" ref="G187:N187">G188+G189+G190</f>
        <v>0</v>
      </c>
      <c r="H187" s="10">
        <f t="shared" si="93"/>
        <v>0</v>
      </c>
      <c r="I187" s="10">
        <f t="shared" si="93"/>
        <v>0</v>
      </c>
      <c r="J187" s="10">
        <f t="shared" si="93"/>
        <v>0</v>
      </c>
      <c r="K187" s="10">
        <f t="shared" si="93"/>
        <v>136.4</v>
      </c>
      <c r="L187" s="10">
        <f t="shared" si="93"/>
        <v>136.4</v>
      </c>
      <c r="M187" s="10">
        <f t="shared" si="93"/>
        <v>0</v>
      </c>
      <c r="N187" s="10">
        <f t="shared" si="93"/>
        <v>0</v>
      </c>
      <c r="O187" s="30" t="s">
        <v>463</v>
      </c>
      <c r="P187" s="30" t="s">
        <v>175</v>
      </c>
      <c r="Q187" s="30" t="s">
        <v>783</v>
      </c>
      <c r="R187" s="13"/>
      <c r="S187" s="14"/>
      <c r="T187" s="14"/>
      <c r="U187" s="15"/>
    </row>
    <row r="188" spans="1:21" ht="31.5" customHeight="1">
      <c r="A188" s="32"/>
      <c r="B188" s="50"/>
      <c r="C188" s="33"/>
      <c r="D188" s="9">
        <v>2018</v>
      </c>
      <c r="E188" s="16">
        <f aca="true" t="shared" si="94" ref="E188:F190">G188+I188+K188+M188</f>
        <v>136.4</v>
      </c>
      <c r="F188" s="16">
        <f t="shared" si="94"/>
        <v>136.4</v>
      </c>
      <c r="G188" s="16">
        <v>0</v>
      </c>
      <c r="H188" s="16">
        <v>0</v>
      </c>
      <c r="I188" s="16">
        <v>0</v>
      </c>
      <c r="J188" s="16">
        <v>0</v>
      </c>
      <c r="K188" s="16">
        <v>136.4</v>
      </c>
      <c r="L188" s="16">
        <v>136.4</v>
      </c>
      <c r="M188" s="16">
        <v>0</v>
      </c>
      <c r="N188" s="16">
        <v>0</v>
      </c>
      <c r="O188" s="30"/>
      <c r="P188" s="30"/>
      <c r="Q188" s="29"/>
      <c r="R188" s="13"/>
      <c r="S188" s="14"/>
      <c r="T188" s="14"/>
      <c r="U188" s="15"/>
    </row>
    <row r="189" spans="1:21" ht="31.5" customHeight="1">
      <c r="A189" s="32"/>
      <c r="B189" s="50"/>
      <c r="C189" s="33"/>
      <c r="D189" s="9">
        <v>2019</v>
      </c>
      <c r="E189" s="16">
        <f t="shared" si="94"/>
        <v>0</v>
      </c>
      <c r="F189" s="16">
        <f t="shared" si="94"/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30"/>
      <c r="P189" s="30"/>
      <c r="Q189" s="29"/>
      <c r="R189" s="13"/>
      <c r="S189" s="14"/>
      <c r="T189" s="14"/>
      <c r="U189" s="15"/>
    </row>
    <row r="190" spans="1:21" ht="67.5" customHeight="1">
      <c r="A190" s="32"/>
      <c r="B190" s="50"/>
      <c r="C190" s="33"/>
      <c r="D190" s="9">
        <v>2020</v>
      </c>
      <c r="E190" s="16">
        <f t="shared" si="94"/>
        <v>0</v>
      </c>
      <c r="F190" s="16">
        <f t="shared" si="94"/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30"/>
      <c r="P190" s="30"/>
      <c r="Q190" s="29"/>
      <c r="R190" s="13"/>
      <c r="S190" s="14"/>
      <c r="T190" s="14"/>
      <c r="U190" s="15"/>
    </row>
    <row r="191" spans="1:21" ht="31.5" customHeight="1">
      <c r="A191" s="32" t="s">
        <v>807</v>
      </c>
      <c r="B191" s="31" t="s">
        <v>769</v>
      </c>
      <c r="C191" s="33" t="s">
        <v>183</v>
      </c>
      <c r="D191" s="8" t="s">
        <v>1</v>
      </c>
      <c r="E191" s="10">
        <f>E192+E193+E194</f>
        <v>602.5</v>
      </c>
      <c r="F191" s="10">
        <f>F192+F193+F194</f>
        <v>0</v>
      </c>
      <c r="G191" s="10">
        <f aca="true" t="shared" si="95" ref="G191:N191">G192+G193+G194</f>
        <v>0</v>
      </c>
      <c r="H191" s="10">
        <f t="shared" si="95"/>
        <v>0</v>
      </c>
      <c r="I191" s="10">
        <f t="shared" si="95"/>
        <v>0</v>
      </c>
      <c r="J191" s="10">
        <f t="shared" si="95"/>
        <v>0</v>
      </c>
      <c r="K191" s="10">
        <f t="shared" si="95"/>
        <v>602.5</v>
      </c>
      <c r="L191" s="10">
        <f t="shared" si="95"/>
        <v>0</v>
      </c>
      <c r="M191" s="10">
        <f t="shared" si="95"/>
        <v>0</v>
      </c>
      <c r="N191" s="10">
        <f t="shared" si="95"/>
        <v>0</v>
      </c>
      <c r="O191" s="30" t="s">
        <v>463</v>
      </c>
      <c r="P191" s="30" t="s">
        <v>175</v>
      </c>
      <c r="Q191" s="30"/>
      <c r="R191" s="13"/>
      <c r="S191" s="14"/>
      <c r="T191" s="14"/>
      <c r="U191" s="15"/>
    </row>
    <row r="192" spans="1:21" ht="31.5" customHeight="1">
      <c r="A192" s="32"/>
      <c r="B192" s="50"/>
      <c r="C192" s="33"/>
      <c r="D192" s="9">
        <v>2018</v>
      </c>
      <c r="E192" s="16">
        <f aca="true" t="shared" si="96" ref="E192:F194">G192+I192+K192+M192</f>
        <v>602.5</v>
      </c>
      <c r="F192" s="16">
        <f t="shared" si="96"/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602.5</v>
      </c>
      <c r="L192" s="16">
        <v>0</v>
      </c>
      <c r="M192" s="16">
        <v>0</v>
      </c>
      <c r="N192" s="16">
        <v>0</v>
      </c>
      <c r="O192" s="30"/>
      <c r="P192" s="30"/>
      <c r="Q192" s="30"/>
      <c r="R192" s="13"/>
      <c r="S192" s="14"/>
      <c r="T192" s="14"/>
      <c r="U192" s="15"/>
    </row>
    <row r="193" spans="1:21" ht="31.5" customHeight="1">
      <c r="A193" s="32"/>
      <c r="B193" s="50"/>
      <c r="C193" s="33"/>
      <c r="D193" s="9">
        <v>2019</v>
      </c>
      <c r="E193" s="16">
        <f t="shared" si="96"/>
        <v>0</v>
      </c>
      <c r="F193" s="16">
        <f t="shared" si="96"/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30"/>
      <c r="P193" s="30"/>
      <c r="Q193" s="30"/>
      <c r="R193" s="13"/>
      <c r="S193" s="14"/>
      <c r="T193" s="14"/>
      <c r="U193" s="15"/>
    </row>
    <row r="194" spans="1:21" ht="71.25" customHeight="1">
      <c r="A194" s="32"/>
      <c r="B194" s="50"/>
      <c r="C194" s="33"/>
      <c r="D194" s="9">
        <v>2020</v>
      </c>
      <c r="E194" s="16">
        <f t="shared" si="96"/>
        <v>0</v>
      </c>
      <c r="F194" s="16">
        <f t="shared" si="96"/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30"/>
      <c r="P194" s="30"/>
      <c r="Q194" s="30"/>
      <c r="R194" s="13"/>
      <c r="S194" s="14"/>
      <c r="T194" s="14"/>
      <c r="U194" s="15"/>
    </row>
    <row r="195" spans="1:21" ht="31.5" customHeight="1">
      <c r="A195" s="32" t="s">
        <v>808</v>
      </c>
      <c r="B195" s="31" t="s">
        <v>770</v>
      </c>
      <c r="C195" s="33" t="s">
        <v>467</v>
      </c>
      <c r="D195" s="8" t="s">
        <v>1</v>
      </c>
      <c r="E195" s="10">
        <f>E196+E197+E198</f>
        <v>932.4</v>
      </c>
      <c r="F195" s="10">
        <f>F196+F197+F198</f>
        <v>0</v>
      </c>
      <c r="G195" s="10">
        <f aca="true" t="shared" si="97" ref="G195:N195">G196+G197+G198</f>
        <v>0</v>
      </c>
      <c r="H195" s="10">
        <f t="shared" si="97"/>
        <v>0</v>
      </c>
      <c r="I195" s="10">
        <f t="shared" si="97"/>
        <v>0</v>
      </c>
      <c r="J195" s="10">
        <f t="shared" si="97"/>
        <v>0</v>
      </c>
      <c r="K195" s="10">
        <f t="shared" si="97"/>
        <v>932.4</v>
      </c>
      <c r="L195" s="10">
        <f t="shared" si="97"/>
        <v>0</v>
      </c>
      <c r="M195" s="10">
        <f t="shared" si="97"/>
        <v>0</v>
      </c>
      <c r="N195" s="10">
        <f t="shared" si="97"/>
        <v>0</v>
      </c>
      <c r="O195" s="30" t="s">
        <v>463</v>
      </c>
      <c r="P195" s="30" t="s">
        <v>175</v>
      </c>
      <c r="Q195" s="30"/>
      <c r="R195" s="13"/>
      <c r="S195" s="14"/>
      <c r="T195" s="14"/>
      <c r="U195" s="15"/>
    </row>
    <row r="196" spans="1:21" ht="31.5" customHeight="1">
      <c r="A196" s="32"/>
      <c r="B196" s="50"/>
      <c r="C196" s="33"/>
      <c r="D196" s="9">
        <v>2018</v>
      </c>
      <c r="E196" s="16">
        <f aca="true" t="shared" si="98" ref="E196:F198">G196+I196+K196+M196</f>
        <v>932.4</v>
      </c>
      <c r="F196" s="16">
        <f t="shared" si="98"/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932.4</v>
      </c>
      <c r="L196" s="16">
        <v>0</v>
      </c>
      <c r="M196" s="16">
        <v>0</v>
      </c>
      <c r="N196" s="16">
        <v>0</v>
      </c>
      <c r="O196" s="30"/>
      <c r="P196" s="30"/>
      <c r="Q196" s="30"/>
      <c r="R196" s="13"/>
      <c r="S196" s="14"/>
      <c r="T196" s="14"/>
      <c r="U196" s="15"/>
    </row>
    <row r="197" spans="1:21" ht="31.5" customHeight="1">
      <c r="A197" s="32"/>
      <c r="B197" s="50"/>
      <c r="C197" s="33"/>
      <c r="D197" s="9">
        <v>2019</v>
      </c>
      <c r="E197" s="16">
        <f t="shared" si="98"/>
        <v>0</v>
      </c>
      <c r="F197" s="16">
        <f t="shared" si="98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30"/>
      <c r="P197" s="30"/>
      <c r="Q197" s="30"/>
      <c r="R197" s="13"/>
      <c r="S197" s="14"/>
      <c r="T197" s="14"/>
      <c r="U197" s="15"/>
    </row>
    <row r="198" spans="1:21" ht="73.5" customHeight="1">
      <c r="A198" s="32"/>
      <c r="B198" s="50"/>
      <c r="C198" s="33"/>
      <c r="D198" s="9">
        <v>2020</v>
      </c>
      <c r="E198" s="16">
        <f t="shared" si="98"/>
        <v>0</v>
      </c>
      <c r="F198" s="16">
        <f t="shared" si="98"/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30"/>
      <c r="P198" s="30"/>
      <c r="Q198" s="30"/>
      <c r="R198" s="13"/>
      <c r="S198" s="14"/>
      <c r="T198" s="14"/>
      <c r="U198" s="15"/>
    </row>
    <row r="199" spans="1:17" ht="31.5" customHeight="1">
      <c r="A199" s="32" t="s">
        <v>809</v>
      </c>
      <c r="B199" s="31" t="s">
        <v>771</v>
      </c>
      <c r="C199" s="30" t="s">
        <v>467</v>
      </c>
      <c r="D199" s="8" t="s">
        <v>1</v>
      </c>
      <c r="E199" s="10">
        <f>E200+E201+E202</f>
        <v>66071.5</v>
      </c>
      <c r="F199" s="10">
        <f>F200+F201+F202</f>
        <v>332.1</v>
      </c>
      <c r="G199" s="10">
        <f aca="true" t="shared" si="99" ref="G199:N199">G200+G201+G202</f>
        <v>0</v>
      </c>
      <c r="H199" s="10">
        <f t="shared" si="99"/>
        <v>0</v>
      </c>
      <c r="I199" s="10">
        <f t="shared" si="99"/>
        <v>0</v>
      </c>
      <c r="J199" s="10">
        <f t="shared" si="99"/>
        <v>0</v>
      </c>
      <c r="K199" s="10">
        <f t="shared" si="99"/>
        <v>66071.5</v>
      </c>
      <c r="L199" s="10">
        <f t="shared" si="99"/>
        <v>332.1</v>
      </c>
      <c r="M199" s="10">
        <f t="shared" si="99"/>
        <v>0</v>
      </c>
      <c r="N199" s="10">
        <f t="shared" si="99"/>
        <v>0</v>
      </c>
      <c r="O199" s="30" t="s">
        <v>463</v>
      </c>
      <c r="P199" s="30" t="s">
        <v>175</v>
      </c>
      <c r="Q199" s="30" t="s">
        <v>847</v>
      </c>
    </row>
    <row r="200" spans="1:17" ht="31.5" customHeight="1">
      <c r="A200" s="32"/>
      <c r="B200" s="31"/>
      <c r="C200" s="30"/>
      <c r="D200" s="9">
        <v>2018</v>
      </c>
      <c r="E200" s="16">
        <f aca="true" t="shared" si="100" ref="E200:F202">G200+I200+K200+M200</f>
        <v>37871.5</v>
      </c>
      <c r="F200" s="16">
        <f t="shared" si="100"/>
        <v>332.1</v>
      </c>
      <c r="G200" s="16">
        <v>0</v>
      </c>
      <c r="H200" s="16">
        <v>0</v>
      </c>
      <c r="I200" s="16">
        <v>0</v>
      </c>
      <c r="J200" s="16">
        <v>0</v>
      </c>
      <c r="K200" s="16">
        <f>K204+K208+K212+K216+K220+K224+K228+K235+K239+K243+K310+K323+K327+K331+K231</f>
        <v>37871.5</v>
      </c>
      <c r="L200" s="16">
        <f>L204+L208+L212+L216+L220+L224+L228+L235+L239+L243+L310+L323+L327+L331+L231</f>
        <v>332.1</v>
      </c>
      <c r="M200" s="16">
        <v>0</v>
      </c>
      <c r="N200" s="16">
        <v>0</v>
      </c>
      <c r="O200" s="30"/>
      <c r="P200" s="30"/>
      <c r="Q200" s="30"/>
    </row>
    <row r="201" spans="1:17" ht="31.5" customHeight="1">
      <c r="A201" s="32"/>
      <c r="B201" s="31"/>
      <c r="C201" s="30"/>
      <c r="D201" s="9">
        <v>2019</v>
      </c>
      <c r="E201" s="16">
        <f t="shared" si="100"/>
        <v>18200</v>
      </c>
      <c r="F201" s="16">
        <f t="shared" si="100"/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18200</v>
      </c>
      <c r="L201" s="16">
        <v>0</v>
      </c>
      <c r="M201" s="16">
        <v>0</v>
      </c>
      <c r="N201" s="16">
        <v>0</v>
      </c>
      <c r="O201" s="30"/>
      <c r="P201" s="30"/>
      <c r="Q201" s="30"/>
    </row>
    <row r="202" spans="1:17" ht="210.75" customHeight="1">
      <c r="A202" s="32"/>
      <c r="B202" s="31"/>
      <c r="C202" s="30"/>
      <c r="D202" s="9">
        <v>2020</v>
      </c>
      <c r="E202" s="16">
        <f t="shared" si="100"/>
        <v>10000</v>
      </c>
      <c r="F202" s="16">
        <f t="shared" si="100"/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10000</v>
      </c>
      <c r="L202" s="16">
        <v>0</v>
      </c>
      <c r="M202" s="16">
        <v>0</v>
      </c>
      <c r="N202" s="16">
        <v>0</v>
      </c>
      <c r="O202" s="30"/>
      <c r="P202" s="30"/>
      <c r="Q202" s="30"/>
    </row>
    <row r="203" spans="1:17" ht="31.5" customHeight="1">
      <c r="A203" s="32" t="s">
        <v>810</v>
      </c>
      <c r="B203" s="31" t="s">
        <v>772</v>
      </c>
      <c r="C203" s="30" t="s">
        <v>467</v>
      </c>
      <c r="D203" s="8" t="s">
        <v>1</v>
      </c>
      <c r="E203" s="10">
        <f>E204+E205+E206</f>
        <v>3636.5</v>
      </c>
      <c r="F203" s="10">
        <f>F204+F205+F206</f>
        <v>0</v>
      </c>
      <c r="G203" s="10">
        <f aca="true" t="shared" si="101" ref="G203:N203">G204+G205+G206</f>
        <v>0</v>
      </c>
      <c r="H203" s="10">
        <f t="shared" si="101"/>
        <v>0</v>
      </c>
      <c r="I203" s="10">
        <f t="shared" si="101"/>
        <v>0</v>
      </c>
      <c r="J203" s="10">
        <f t="shared" si="101"/>
        <v>0</v>
      </c>
      <c r="K203" s="10">
        <f t="shared" si="101"/>
        <v>3636.5</v>
      </c>
      <c r="L203" s="10">
        <f t="shared" si="101"/>
        <v>0</v>
      </c>
      <c r="M203" s="10">
        <f t="shared" si="101"/>
        <v>0</v>
      </c>
      <c r="N203" s="10">
        <f t="shared" si="101"/>
        <v>0</v>
      </c>
      <c r="O203" s="30" t="s">
        <v>463</v>
      </c>
      <c r="P203" s="30" t="s">
        <v>175</v>
      </c>
      <c r="Q203" s="30"/>
    </row>
    <row r="204" spans="1:17" ht="31.5" customHeight="1">
      <c r="A204" s="32"/>
      <c r="B204" s="31"/>
      <c r="C204" s="30"/>
      <c r="D204" s="9">
        <v>2018</v>
      </c>
      <c r="E204" s="16">
        <f aca="true" t="shared" si="102" ref="E204:F206">G204+I204+K204+M204</f>
        <v>3636.5</v>
      </c>
      <c r="F204" s="16">
        <f t="shared" si="102"/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3636.5</v>
      </c>
      <c r="L204" s="16">
        <v>0</v>
      </c>
      <c r="M204" s="16">
        <v>0</v>
      </c>
      <c r="N204" s="16">
        <v>0</v>
      </c>
      <c r="O204" s="30"/>
      <c r="P204" s="30"/>
      <c r="Q204" s="30"/>
    </row>
    <row r="205" spans="1:17" ht="31.5" customHeight="1">
      <c r="A205" s="32"/>
      <c r="B205" s="31"/>
      <c r="C205" s="30"/>
      <c r="D205" s="9">
        <v>2019</v>
      </c>
      <c r="E205" s="16">
        <f t="shared" si="102"/>
        <v>0</v>
      </c>
      <c r="F205" s="16">
        <f t="shared" si="102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30"/>
      <c r="P205" s="30"/>
      <c r="Q205" s="30"/>
    </row>
    <row r="206" spans="1:17" ht="71.25" customHeight="1">
      <c r="A206" s="32"/>
      <c r="B206" s="31"/>
      <c r="C206" s="30"/>
      <c r="D206" s="9">
        <v>2020</v>
      </c>
      <c r="E206" s="16">
        <f t="shared" si="102"/>
        <v>0</v>
      </c>
      <c r="F206" s="16">
        <f t="shared" si="102"/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30"/>
      <c r="P206" s="30"/>
      <c r="Q206" s="30"/>
    </row>
    <row r="207" spans="1:17" ht="31.5" customHeight="1">
      <c r="A207" s="32" t="s">
        <v>811</v>
      </c>
      <c r="B207" s="31" t="s">
        <v>470</v>
      </c>
      <c r="C207" s="30" t="s">
        <v>142</v>
      </c>
      <c r="D207" s="8" t="s">
        <v>1</v>
      </c>
      <c r="E207" s="10">
        <f>E208+E209+E210</f>
        <v>2131.5</v>
      </c>
      <c r="F207" s="10">
        <f>F208+F209+F210</f>
        <v>0</v>
      </c>
      <c r="G207" s="10">
        <f aca="true" t="shared" si="103" ref="G207:N207">G208+G209+G210</f>
        <v>0</v>
      </c>
      <c r="H207" s="10">
        <f t="shared" si="103"/>
        <v>0</v>
      </c>
      <c r="I207" s="10">
        <f t="shared" si="103"/>
        <v>0</v>
      </c>
      <c r="J207" s="10">
        <f t="shared" si="103"/>
        <v>0</v>
      </c>
      <c r="K207" s="10">
        <f t="shared" si="103"/>
        <v>2131.5</v>
      </c>
      <c r="L207" s="10">
        <f t="shared" si="103"/>
        <v>0</v>
      </c>
      <c r="M207" s="10">
        <f t="shared" si="103"/>
        <v>0</v>
      </c>
      <c r="N207" s="10">
        <f t="shared" si="103"/>
        <v>0</v>
      </c>
      <c r="O207" s="30" t="s">
        <v>463</v>
      </c>
      <c r="P207" s="30" t="s">
        <v>175</v>
      </c>
      <c r="Q207" s="30"/>
    </row>
    <row r="208" spans="1:17" ht="41.25" customHeight="1">
      <c r="A208" s="32"/>
      <c r="B208" s="31"/>
      <c r="C208" s="30"/>
      <c r="D208" s="9">
        <v>2018</v>
      </c>
      <c r="E208" s="16">
        <f aca="true" t="shared" si="104" ref="E208:F210">G208+I208+K208+M208</f>
        <v>2131.5</v>
      </c>
      <c r="F208" s="16">
        <f t="shared" si="104"/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2131.5</v>
      </c>
      <c r="L208" s="10">
        <v>0</v>
      </c>
      <c r="M208" s="10">
        <v>0</v>
      </c>
      <c r="N208" s="10">
        <v>0</v>
      </c>
      <c r="O208" s="30"/>
      <c r="P208" s="30"/>
      <c r="Q208" s="30"/>
    </row>
    <row r="209" spans="1:17" ht="31.5" customHeight="1">
      <c r="A209" s="32"/>
      <c r="B209" s="31"/>
      <c r="C209" s="30"/>
      <c r="D209" s="9">
        <v>2019</v>
      </c>
      <c r="E209" s="16">
        <f t="shared" si="104"/>
        <v>0</v>
      </c>
      <c r="F209" s="16">
        <f t="shared" si="104"/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30"/>
      <c r="P209" s="30"/>
      <c r="Q209" s="30"/>
    </row>
    <row r="210" spans="1:17" ht="62.25" customHeight="1">
      <c r="A210" s="32"/>
      <c r="B210" s="31"/>
      <c r="C210" s="30"/>
      <c r="D210" s="9">
        <v>2020</v>
      </c>
      <c r="E210" s="16">
        <f t="shared" si="104"/>
        <v>0</v>
      </c>
      <c r="F210" s="16">
        <f t="shared" si="104"/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30"/>
      <c r="P210" s="30"/>
      <c r="Q210" s="30"/>
    </row>
    <row r="211" spans="1:17" ht="31.5" customHeight="1">
      <c r="A211" s="32" t="s">
        <v>812</v>
      </c>
      <c r="B211" s="31" t="s">
        <v>773</v>
      </c>
      <c r="C211" s="30" t="s">
        <v>774</v>
      </c>
      <c r="D211" s="8" t="s">
        <v>1</v>
      </c>
      <c r="E211" s="10">
        <f>E212+E213+E214</f>
        <v>5976.4</v>
      </c>
      <c r="F211" s="10">
        <f>F212+F213+F214</f>
        <v>0</v>
      </c>
      <c r="G211" s="10">
        <f aca="true" t="shared" si="105" ref="G211:N211">G212+G213+G214</f>
        <v>0</v>
      </c>
      <c r="H211" s="10">
        <f t="shared" si="105"/>
        <v>0</v>
      </c>
      <c r="I211" s="10">
        <f t="shared" si="105"/>
        <v>0</v>
      </c>
      <c r="J211" s="10">
        <f t="shared" si="105"/>
        <v>0</v>
      </c>
      <c r="K211" s="10">
        <f t="shared" si="105"/>
        <v>5976.4</v>
      </c>
      <c r="L211" s="10">
        <f t="shared" si="105"/>
        <v>0</v>
      </c>
      <c r="M211" s="10">
        <f t="shared" si="105"/>
        <v>0</v>
      </c>
      <c r="N211" s="10">
        <f t="shared" si="105"/>
        <v>0</v>
      </c>
      <c r="O211" s="30" t="s">
        <v>463</v>
      </c>
      <c r="P211" s="30" t="s">
        <v>175</v>
      </c>
      <c r="Q211" s="30"/>
    </row>
    <row r="212" spans="1:17" ht="31.5" customHeight="1">
      <c r="A212" s="32"/>
      <c r="B212" s="31"/>
      <c r="C212" s="30"/>
      <c r="D212" s="9">
        <v>2018</v>
      </c>
      <c r="E212" s="16">
        <f aca="true" t="shared" si="106" ref="E212:F214">G212+I212+K212+M212</f>
        <v>5976.4</v>
      </c>
      <c r="F212" s="16">
        <f t="shared" si="106"/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5976.4</v>
      </c>
      <c r="L212" s="10">
        <v>0</v>
      </c>
      <c r="M212" s="10">
        <v>0</v>
      </c>
      <c r="N212" s="10">
        <v>0</v>
      </c>
      <c r="O212" s="30"/>
      <c r="P212" s="30"/>
      <c r="Q212" s="30"/>
    </row>
    <row r="213" spans="1:17" ht="31.5" customHeight="1">
      <c r="A213" s="32"/>
      <c r="B213" s="31"/>
      <c r="C213" s="30"/>
      <c r="D213" s="9">
        <v>2019</v>
      </c>
      <c r="E213" s="16">
        <f t="shared" si="106"/>
        <v>0</v>
      </c>
      <c r="F213" s="16">
        <f t="shared" si="106"/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30"/>
      <c r="P213" s="30"/>
      <c r="Q213" s="30"/>
    </row>
    <row r="214" spans="1:17" ht="63" customHeight="1">
      <c r="A214" s="32"/>
      <c r="B214" s="31"/>
      <c r="C214" s="30"/>
      <c r="D214" s="9">
        <v>2020</v>
      </c>
      <c r="E214" s="16">
        <f t="shared" si="106"/>
        <v>0</v>
      </c>
      <c r="F214" s="16">
        <f t="shared" si="106"/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30"/>
      <c r="P214" s="30"/>
      <c r="Q214" s="30"/>
    </row>
    <row r="215" spans="1:17" ht="31.5" customHeight="1">
      <c r="A215" s="32" t="s">
        <v>813</v>
      </c>
      <c r="B215" s="31" t="s">
        <v>471</v>
      </c>
      <c r="C215" s="33" t="s">
        <v>133</v>
      </c>
      <c r="D215" s="8" t="s">
        <v>1</v>
      </c>
      <c r="E215" s="10">
        <f>E216+E217+E218</f>
        <v>1931.4</v>
      </c>
      <c r="F215" s="10">
        <f>F216+F217+F218</f>
        <v>0</v>
      </c>
      <c r="G215" s="10">
        <f aca="true" t="shared" si="107" ref="G215:N215">G216+G217+G218</f>
        <v>0</v>
      </c>
      <c r="H215" s="10">
        <f t="shared" si="107"/>
        <v>0</v>
      </c>
      <c r="I215" s="10">
        <f t="shared" si="107"/>
        <v>0</v>
      </c>
      <c r="J215" s="10">
        <f t="shared" si="107"/>
        <v>0</v>
      </c>
      <c r="K215" s="10">
        <f t="shared" si="107"/>
        <v>1931.4</v>
      </c>
      <c r="L215" s="10">
        <f t="shared" si="107"/>
        <v>0</v>
      </c>
      <c r="M215" s="10">
        <f t="shared" si="107"/>
        <v>0</v>
      </c>
      <c r="N215" s="10">
        <f t="shared" si="107"/>
        <v>0</v>
      </c>
      <c r="O215" s="30" t="s">
        <v>463</v>
      </c>
      <c r="P215" s="30" t="s">
        <v>175</v>
      </c>
      <c r="Q215" s="30"/>
    </row>
    <row r="216" spans="1:17" ht="31.5" customHeight="1">
      <c r="A216" s="32"/>
      <c r="B216" s="31"/>
      <c r="C216" s="33"/>
      <c r="D216" s="9">
        <v>2018</v>
      </c>
      <c r="E216" s="16">
        <f aca="true" t="shared" si="108" ref="E216:F218">G216+I216+K216+M216</f>
        <v>1931.4</v>
      </c>
      <c r="F216" s="16">
        <f t="shared" si="108"/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1931.4</v>
      </c>
      <c r="L216" s="10">
        <v>0</v>
      </c>
      <c r="M216" s="10">
        <v>0</v>
      </c>
      <c r="N216" s="10">
        <v>0</v>
      </c>
      <c r="O216" s="30"/>
      <c r="P216" s="30"/>
      <c r="Q216" s="30"/>
    </row>
    <row r="217" spans="1:17" ht="31.5" customHeight="1">
      <c r="A217" s="32"/>
      <c r="B217" s="31"/>
      <c r="C217" s="33"/>
      <c r="D217" s="9">
        <v>2019</v>
      </c>
      <c r="E217" s="16">
        <f t="shared" si="108"/>
        <v>0</v>
      </c>
      <c r="F217" s="16">
        <f t="shared" si="108"/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30"/>
      <c r="P217" s="30"/>
      <c r="Q217" s="30"/>
    </row>
    <row r="218" spans="1:17" ht="66.75" customHeight="1">
      <c r="A218" s="32"/>
      <c r="B218" s="31"/>
      <c r="C218" s="33"/>
      <c r="D218" s="9">
        <v>2020</v>
      </c>
      <c r="E218" s="16">
        <f t="shared" si="108"/>
        <v>0</v>
      </c>
      <c r="F218" s="16">
        <f t="shared" si="108"/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30"/>
      <c r="P218" s="30"/>
      <c r="Q218" s="30"/>
    </row>
    <row r="219" spans="1:17" ht="31.5" customHeight="1">
      <c r="A219" s="32" t="s">
        <v>814</v>
      </c>
      <c r="B219" s="31" t="s">
        <v>775</v>
      </c>
      <c r="C219" s="33" t="s">
        <v>776</v>
      </c>
      <c r="D219" s="8" t="s">
        <v>1</v>
      </c>
      <c r="E219" s="10">
        <f>E220+E221+E222</f>
        <v>2507.9</v>
      </c>
      <c r="F219" s="10">
        <f>F220+F221+F222</f>
        <v>0</v>
      </c>
      <c r="G219" s="10">
        <f aca="true" t="shared" si="109" ref="G219:N219">G220+G221+G222</f>
        <v>0</v>
      </c>
      <c r="H219" s="10">
        <f t="shared" si="109"/>
        <v>0</v>
      </c>
      <c r="I219" s="10">
        <f t="shared" si="109"/>
        <v>0</v>
      </c>
      <c r="J219" s="10">
        <f t="shared" si="109"/>
        <v>0</v>
      </c>
      <c r="K219" s="10">
        <f t="shared" si="109"/>
        <v>2507.9</v>
      </c>
      <c r="L219" s="10">
        <f t="shared" si="109"/>
        <v>0</v>
      </c>
      <c r="M219" s="10">
        <f t="shared" si="109"/>
        <v>0</v>
      </c>
      <c r="N219" s="10">
        <f t="shared" si="109"/>
        <v>0</v>
      </c>
      <c r="O219" s="30" t="s">
        <v>463</v>
      </c>
      <c r="P219" s="30" t="s">
        <v>175</v>
      </c>
      <c r="Q219" s="30"/>
    </row>
    <row r="220" spans="1:17" ht="31.5" customHeight="1">
      <c r="A220" s="32"/>
      <c r="B220" s="31"/>
      <c r="C220" s="33"/>
      <c r="D220" s="9">
        <v>2018</v>
      </c>
      <c r="E220" s="16">
        <f aca="true" t="shared" si="110" ref="E220:F222">G220+I220+K220+M220</f>
        <v>2507.9</v>
      </c>
      <c r="F220" s="16">
        <f t="shared" si="110"/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2507.9</v>
      </c>
      <c r="L220" s="10">
        <v>0</v>
      </c>
      <c r="M220" s="10">
        <v>0</v>
      </c>
      <c r="N220" s="10">
        <v>0</v>
      </c>
      <c r="O220" s="30"/>
      <c r="P220" s="30"/>
      <c r="Q220" s="30"/>
    </row>
    <row r="221" spans="1:17" ht="31.5" customHeight="1">
      <c r="A221" s="32"/>
      <c r="B221" s="31"/>
      <c r="C221" s="33"/>
      <c r="D221" s="9">
        <v>2019</v>
      </c>
      <c r="E221" s="16">
        <f t="shared" si="110"/>
        <v>0</v>
      </c>
      <c r="F221" s="16">
        <f t="shared" si="110"/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30"/>
      <c r="P221" s="30"/>
      <c r="Q221" s="30"/>
    </row>
    <row r="222" spans="1:17" ht="63" customHeight="1">
      <c r="A222" s="32"/>
      <c r="B222" s="31"/>
      <c r="C222" s="33"/>
      <c r="D222" s="9">
        <v>2020</v>
      </c>
      <c r="E222" s="16">
        <f t="shared" si="110"/>
        <v>0</v>
      </c>
      <c r="F222" s="16">
        <f t="shared" si="110"/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30"/>
      <c r="P222" s="30"/>
      <c r="Q222" s="30"/>
    </row>
    <row r="223" spans="1:17" ht="31.5" customHeight="1">
      <c r="A223" s="32" t="s">
        <v>815</v>
      </c>
      <c r="B223" s="31" t="s">
        <v>777</v>
      </c>
      <c r="C223" s="33" t="s">
        <v>124</v>
      </c>
      <c r="D223" s="8" t="s">
        <v>1</v>
      </c>
      <c r="E223" s="10">
        <f>E224+E225+E226</f>
        <v>2030.1</v>
      </c>
      <c r="F223" s="10">
        <f>F224+F225+F226</f>
        <v>0</v>
      </c>
      <c r="G223" s="10">
        <f aca="true" t="shared" si="111" ref="G223:N223">G224+G225+G226</f>
        <v>0</v>
      </c>
      <c r="H223" s="10">
        <f t="shared" si="111"/>
        <v>0</v>
      </c>
      <c r="I223" s="10">
        <f t="shared" si="111"/>
        <v>0</v>
      </c>
      <c r="J223" s="10">
        <f t="shared" si="111"/>
        <v>0</v>
      </c>
      <c r="K223" s="10">
        <f t="shared" si="111"/>
        <v>2030.1</v>
      </c>
      <c r="L223" s="10">
        <f t="shared" si="111"/>
        <v>0</v>
      </c>
      <c r="M223" s="10">
        <f t="shared" si="111"/>
        <v>0</v>
      </c>
      <c r="N223" s="10">
        <f t="shared" si="111"/>
        <v>0</v>
      </c>
      <c r="O223" s="30" t="s">
        <v>463</v>
      </c>
      <c r="P223" s="30" t="s">
        <v>175</v>
      </c>
      <c r="Q223" s="42"/>
    </row>
    <row r="224" spans="1:17" ht="31.5" customHeight="1">
      <c r="A224" s="32"/>
      <c r="B224" s="31"/>
      <c r="C224" s="33"/>
      <c r="D224" s="9">
        <v>2018</v>
      </c>
      <c r="E224" s="16">
        <f aca="true" t="shared" si="112" ref="E224:F226">G224+I224+K224+M224</f>
        <v>2030.1</v>
      </c>
      <c r="F224" s="16">
        <f t="shared" si="112"/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2030.1</v>
      </c>
      <c r="L224" s="10">
        <v>0</v>
      </c>
      <c r="M224" s="10">
        <v>0</v>
      </c>
      <c r="N224" s="10">
        <v>0</v>
      </c>
      <c r="O224" s="30"/>
      <c r="P224" s="30"/>
      <c r="Q224" s="42"/>
    </row>
    <row r="225" spans="1:17" ht="31.5" customHeight="1">
      <c r="A225" s="32"/>
      <c r="B225" s="31"/>
      <c r="C225" s="33"/>
      <c r="D225" s="9">
        <v>2019</v>
      </c>
      <c r="E225" s="16">
        <f t="shared" si="112"/>
        <v>0</v>
      </c>
      <c r="F225" s="16">
        <f t="shared" si="112"/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30"/>
      <c r="P225" s="30"/>
      <c r="Q225" s="42"/>
    </row>
    <row r="226" spans="1:17" ht="86.25" customHeight="1">
      <c r="A226" s="32"/>
      <c r="B226" s="31"/>
      <c r="C226" s="33"/>
      <c r="D226" s="9">
        <v>2020</v>
      </c>
      <c r="E226" s="16">
        <f t="shared" si="112"/>
        <v>0</v>
      </c>
      <c r="F226" s="16">
        <f t="shared" si="112"/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30"/>
      <c r="P226" s="30"/>
      <c r="Q226" s="42"/>
    </row>
    <row r="227" spans="1:17" ht="31.5" customHeight="1">
      <c r="A227" s="32" t="s">
        <v>816</v>
      </c>
      <c r="B227" s="31" t="s">
        <v>784</v>
      </c>
      <c r="C227" s="33" t="s">
        <v>190</v>
      </c>
      <c r="D227" s="8" t="s">
        <v>1</v>
      </c>
      <c r="E227" s="10">
        <f>E228+E229+E230</f>
        <v>4382.6</v>
      </c>
      <c r="F227" s="10">
        <f>F228+F229+F230</f>
        <v>0</v>
      </c>
      <c r="G227" s="10">
        <f aca="true" t="shared" si="113" ref="G227:N227">G228+G229+G230</f>
        <v>0</v>
      </c>
      <c r="H227" s="10">
        <f t="shared" si="113"/>
        <v>0</v>
      </c>
      <c r="I227" s="10">
        <f t="shared" si="113"/>
        <v>0</v>
      </c>
      <c r="J227" s="10">
        <f t="shared" si="113"/>
        <v>0</v>
      </c>
      <c r="K227" s="10">
        <f t="shared" si="113"/>
        <v>4382.6</v>
      </c>
      <c r="L227" s="10">
        <f t="shared" si="113"/>
        <v>0</v>
      </c>
      <c r="M227" s="10">
        <f t="shared" si="113"/>
        <v>0</v>
      </c>
      <c r="N227" s="10">
        <f t="shared" si="113"/>
        <v>0</v>
      </c>
      <c r="O227" s="30" t="s">
        <v>463</v>
      </c>
      <c r="P227" s="30" t="s">
        <v>175</v>
      </c>
      <c r="Q227" s="33"/>
    </row>
    <row r="228" spans="1:17" ht="31.5" customHeight="1">
      <c r="A228" s="32"/>
      <c r="B228" s="31"/>
      <c r="C228" s="33"/>
      <c r="D228" s="9">
        <v>2018</v>
      </c>
      <c r="E228" s="16">
        <f aca="true" t="shared" si="114" ref="E228:F230">G228+I228+K228+M228</f>
        <v>4382.6</v>
      </c>
      <c r="F228" s="16">
        <f t="shared" si="114"/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4382.6</v>
      </c>
      <c r="L228" s="10">
        <v>0</v>
      </c>
      <c r="M228" s="10">
        <v>0</v>
      </c>
      <c r="N228" s="10">
        <v>0</v>
      </c>
      <c r="O228" s="30"/>
      <c r="P228" s="30"/>
      <c r="Q228" s="33"/>
    </row>
    <row r="229" spans="1:17" ht="31.5" customHeight="1">
      <c r="A229" s="32"/>
      <c r="B229" s="31"/>
      <c r="C229" s="33"/>
      <c r="D229" s="9">
        <v>2019</v>
      </c>
      <c r="E229" s="16">
        <f t="shared" si="114"/>
        <v>0</v>
      </c>
      <c r="F229" s="16">
        <f t="shared" si="114"/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30"/>
      <c r="P229" s="30"/>
      <c r="Q229" s="33"/>
    </row>
    <row r="230" spans="1:17" ht="81" customHeight="1">
      <c r="A230" s="32"/>
      <c r="B230" s="31"/>
      <c r="C230" s="33"/>
      <c r="D230" s="9">
        <v>2020</v>
      </c>
      <c r="E230" s="16">
        <f t="shared" si="114"/>
        <v>0</v>
      </c>
      <c r="F230" s="16">
        <f t="shared" si="114"/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30"/>
      <c r="P230" s="30"/>
      <c r="Q230" s="33"/>
    </row>
    <row r="231" spans="1:17" ht="31.5" customHeight="1">
      <c r="A231" s="32" t="s">
        <v>817</v>
      </c>
      <c r="B231" s="31" t="s">
        <v>785</v>
      </c>
      <c r="C231" s="33" t="s">
        <v>467</v>
      </c>
      <c r="D231" s="8" t="s">
        <v>1</v>
      </c>
      <c r="E231" s="10">
        <f>E232+E233+E234</f>
        <v>603.8</v>
      </c>
      <c r="F231" s="10">
        <f>F232+F233+F234</f>
        <v>0</v>
      </c>
      <c r="G231" s="10">
        <f aca="true" t="shared" si="115" ref="G231:N231">G232+G233+G234</f>
        <v>0</v>
      </c>
      <c r="H231" s="10">
        <f t="shared" si="115"/>
        <v>0</v>
      </c>
      <c r="I231" s="10">
        <f t="shared" si="115"/>
        <v>0</v>
      </c>
      <c r="J231" s="10">
        <f t="shared" si="115"/>
        <v>0</v>
      </c>
      <c r="K231" s="10">
        <f t="shared" si="115"/>
        <v>603.8</v>
      </c>
      <c r="L231" s="10">
        <f t="shared" si="115"/>
        <v>0</v>
      </c>
      <c r="M231" s="10">
        <f t="shared" si="115"/>
        <v>0</v>
      </c>
      <c r="N231" s="10">
        <f t="shared" si="115"/>
        <v>0</v>
      </c>
      <c r="O231" s="30" t="s">
        <v>463</v>
      </c>
      <c r="P231" s="30" t="s">
        <v>175</v>
      </c>
      <c r="Q231" s="33"/>
    </row>
    <row r="232" spans="1:17" ht="31.5" customHeight="1">
      <c r="A232" s="32"/>
      <c r="B232" s="31"/>
      <c r="C232" s="33"/>
      <c r="D232" s="9">
        <v>2018</v>
      </c>
      <c r="E232" s="16">
        <f aca="true" t="shared" si="116" ref="E232:F234">G232+I232+K232+M232</f>
        <v>603.8</v>
      </c>
      <c r="F232" s="16">
        <f t="shared" si="116"/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603.8</v>
      </c>
      <c r="L232" s="10">
        <v>0</v>
      </c>
      <c r="M232" s="10">
        <v>0</v>
      </c>
      <c r="N232" s="10">
        <v>0</v>
      </c>
      <c r="O232" s="30"/>
      <c r="P232" s="30"/>
      <c r="Q232" s="33"/>
    </row>
    <row r="233" spans="1:17" ht="31.5" customHeight="1">
      <c r="A233" s="32"/>
      <c r="B233" s="31"/>
      <c r="C233" s="33"/>
      <c r="D233" s="9">
        <v>2019</v>
      </c>
      <c r="E233" s="16">
        <f t="shared" si="116"/>
        <v>0</v>
      </c>
      <c r="F233" s="16">
        <f t="shared" si="116"/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30"/>
      <c r="P233" s="30"/>
      <c r="Q233" s="33"/>
    </row>
    <row r="234" spans="1:17" ht="87" customHeight="1">
      <c r="A234" s="32"/>
      <c r="B234" s="31"/>
      <c r="C234" s="33"/>
      <c r="D234" s="9">
        <v>2020</v>
      </c>
      <c r="E234" s="16">
        <f t="shared" si="116"/>
        <v>0</v>
      </c>
      <c r="F234" s="16">
        <f t="shared" si="116"/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30"/>
      <c r="P234" s="30"/>
      <c r="Q234" s="33"/>
    </row>
    <row r="235" spans="1:17" ht="38.25" customHeight="1">
      <c r="A235" s="32" t="s">
        <v>818</v>
      </c>
      <c r="B235" s="31" t="s">
        <v>786</v>
      </c>
      <c r="C235" s="33" t="s">
        <v>65</v>
      </c>
      <c r="D235" s="8" t="s">
        <v>1</v>
      </c>
      <c r="E235" s="10">
        <f>E236+E237+E238</f>
        <v>367.8</v>
      </c>
      <c r="F235" s="10">
        <f>F236+F237+F238</f>
        <v>0</v>
      </c>
      <c r="G235" s="10">
        <f aca="true" t="shared" si="117" ref="G235:N235">G236+G237+G238</f>
        <v>0</v>
      </c>
      <c r="H235" s="10">
        <f t="shared" si="117"/>
        <v>0</v>
      </c>
      <c r="I235" s="10">
        <f t="shared" si="117"/>
        <v>0</v>
      </c>
      <c r="J235" s="10">
        <f t="shared" si="117"/>
        <v>0</v>
      </c>
      <c r="K235" s="10">
        <f t="shared" si="117"/>
        <v>367.8</v>
      </c>
      <c r="L235" s="10">
        <f t="shared" si="117"/>
        <v>0</v>
      </c>
      <c r="M235" s="10">
        <f t="shared" si="117"/>
        <v>0</v>
      </c>
      <c r="N235" s="10">
        <f t="shared" si="117"/>
        <v>0</v>
      </c>
      <c r="O235" s="30" t="s">
        <v>463</v>
      </c>
      <c r="P235" s="30" t="s">
        <v>175</v>
      </c>
      <c r="Q235" s="33"/>
    </row>
    <row r="236" spans="1:17" ht="33" customHeight="1">
      <c r="A236" s="32"/>
      <c r="B236" s="31"/>
      <c r="C236" s="33"/>
      <c r="D236" s="9">
        <v>2018</v>
      </c>
      <c r="E236" s="16">
        <f aca="true" t="shared" si="118" ref="E236:F238">G236+I236+K236+M236</f>
        <v>367.8</v>
      </c>
      <c r="F236" s="16">
        <f t="shared" si="118"/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367.8</v>
      </c>
      <c r="L236" s="10">
        <v>0</v>
      </c>
      <c r="M236" s="10">
        <v>0</v>
      </c>
      <c r="N236" s="10">
        <v>0</v>
      </c>
      <c r="O236" s="30"/>
      <c r="P236" s="30"/>
      <c r="Q236" s="33"/>
    </row>
    <row r="237" spans="1:17" ht="30.75" customHeight="1">
      <c r="A237" s="32"/>
      <c r="B237" s="31"/>
      <c r="C237" s="33"/>
      <c r="D237" s="9">
        <v>2019</v>
      </c>
      <c r="E237" s="16">
        <f t="shared" si="118"/>
        <v>0</v>
      </c>
      <c r="F237" s="16">
        <f t="shared" si="118"/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30"/>
      <c r="P237" s="30"/>
      <c r="Q237" s="33"/>
    </row>
    <row r="238" spans="1:17" ht="57" customHeight="1">
      <c r="A238" s="32"/>
      <c r="B238" s="31"/>
      <c r="C238" s="33"/>
      <c r="D238" s="9">
        <v>2020</v>
      </c>
      <c r="E238" s="16">
        <f t="shared" si="118"/>
        <v>0</v>
      </c>
      <c r="F238" s="16">
        <f t="shared" si="118"/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30"/>
      <c r="P238" s="30"/>
      <c r="Q238" s="33"/>
    </row>
    <row r="239" spans="1:17" ht="31.5" customHeight="1">
      <c r="A239" s="32" t="s">
        <v>819</v>
      </c>
      <c r="B239" s="31" t="s">
        <v>778</v>
      </c>
      <c r="C239" s="33" t="s">
        <v>114</v>
      </c>
      <c r="D239" s="8" t="s">
        <v>1</v>
      </c>
      <c r="E239" s="10">
        <f>E240+E241+E242</f>
        <v>1290.9</v>
      </c>
      <c r="F239" s="10">
        <f>F240+F241+F242</f>
        <v>0</v>
      </c>
      <c r="G239" s="10">
        <f aca="true" t="shared" si="119" ref="G239:N239">G240+G241+G242</f>
        <v>0</v>
      </c>
      <c r="H239" s="10">
        <f t="shared" si="119"/>
        <v>0</v>
      </c>
      <c r="I239" s="10">
        <f t="shared" si="119"/>
        <v>0</v>
      </c>
      <c r="J239" s="10">
        <f t="shared" si="119"/>
        <v>0</v>
      </c>
      <c r="K239" s="10">
        <f t="shared" si="119"/>
        <v>1290.9</v>
      </c>
      <c r="L239" s="10">
        <f t="shared" si="119"/>
        <v>0</v>
      </c>
      <c r="M239" s="10">
        <f t="shared" si="119"/>
        <v>0</v>
      </c>
      <c r="N239" s="10">
        <f t="shared" si="119"/>
        <v>0</v>
      </c>
      <c r="O239" s="30" t="s">
        <v>463</v>
      </c>
      <c r="P239" s="30" t="s">
        <v>175</v>
      </c>
      <c r="Q239" s="33"/>
    </row>
    <row r="240" spans="1:17" ht="31.5" customHeight="1">
      <c r="A240" s="32"/>
      <c r="B240" s="31"/>
      <c r="C240" s="33"/>
      <c r="D240" s="9">
        <v>2018</v>
      </c>
      <c r="E240" s="16">
        <f aca="true" t="shared" si="120" ref="E240:F242">G240+I240+K240+M240</f>
        <v>1290.9</v>
      </c>
      <c r="F240" s="16">
        <f t="shared" si="120"/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1290.9</v>
      </c>
      <c r="L240" s="10">
        <v>0</v>
      </c>
      <c r="M240" s="10">
        <v>0</v>
      </c>
      <c r="N240" s="10">
        <v>0</v>
      </c>
      <c r="O240" s="30"/>
      <c r="P240" s="30"/>
      <c r="Q240" s="33"/>
    </row>
    <row r="241" spans="1:17" ht="31.5" customHeight="1">
      <c r="A241" s="32"/>
      <c r="B241" s="31"/>
      <c r="C241" s="33"/>
      <c r="D241" s="9">
        <v>2019</v>
      </c>
      <c r="E241" s="16">
        <f t="shared" si="120"/>
        <v>0</v>
      </c>
      <c r="F241" s="16">
        <f t="shared" si="120"/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30"/>
      <c r="P241" s="30"/>
      <c r="Q241" s="33"/>
    </row>
    <row r="242" spans="1:17" ht="74.25" customHeight="1">
      <c r="A242" s="32"/>
      <c r="B242" s="31"/>
      <c r="C242" s="33"/>
      <c r="D242" s="9">
        <v>2020</v>
      </c>
      <c r="E242" s="16">
        <f t="shared" si="120"/>
        <v>0</v>
      </c>
      <c r="F242" s="16">
        <f t="shared" si="120"/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30"/>
      <c r="P242" s="30"/>
      <c r="Q242" s="33"/>
    </row>
    <row r="243" spans="1:17" ht="31.5" customHeight="1">
      <c r="A243" s="32" t="s">
        <v>820</v>
      </c>
      <c r="B243" s="31" t="s">
        <v>787</v>
      </c>
      <c r="C243" s="33" t="s">
        <v>65</v>
      </c>
      <c r="D243" s="8" t="s">
        <v>1</v>
      </c>
      <c r="E243" s="10">
        <f>E244+E245+E246</f>
        <v>332.1</v>
      </c>
      <c r="F243" s="10">
        <f>F244+F245+F246</f>
        <v>332.1</v>
      </c>
      <c r="G243" s="10">
        <f aca="true" t="shared" si="121" ref="G243:N243">G244+G245+G246</f>
        <v>0</v>
      </c>
      <c r="H243" s="10">
        <f t="shared" si="121"/>
        <v>0</v>
      </c>
      <c r="I243" s="10">
        <f t="shared" si="121"/>
        <v>0</v>
      </c>
      <c r="J243" s="10">
        <f t="shared" si="121"/>
        <v>0</v>
      </c>
      <c r="K243" s="10">
        <f t="shared" si="121"/>
        <v>332.1</v>
      </c>
      <c r="L243" s="10">
        <f t="shared" si="121"/>
        <v>332.1</v>
      </c>
      <c r="M243" s="10">
        <f t="shared" si="121"/>
        <v>0</v>
      </c>
      <c r="N243" s="10">
        <f t="shared" si="121"/>
        <v>0</v>
      </c>
      <c r="O243" s="30" t="s">
        <v>463</v>
      </c>
      <c r="P243" s="30" t="s">
        <v>175</v>
      </c>
      <c r="Q243" s="33" t="s">
        <v>783</v>
      </c>
    </row>
    <row r="244" spans="1:17" ht="31.5" customHeight="1">
      <c r="A244" s="32"/>
      <c r="B244" s="31"/>
      <c r="C244" s="33"/>
      <c r="D244" s="9">
        <v>2018</v>
      </c>
      <c r="E244" s="16">
        <f aca="true" t="shared" si="122" ref="E244:F246">G244+I244+K244+M244</f>
        <v>332.1</v>
      </c>
      <c r="F244" s="16">
        <f t="shared" si="122"/>
        <v>332.1</v>
      </c>
      <c r="G244" s="10">
        <v>0</v>
      </c>
      <c r="H244" s="10">
        <v>0</v>
      </c>
      <c r="I244" s="10">
        <v>0</v>
      </c>
      <c r="J244" s="10">
        <v>0</v>
      </c>
      <c r="K244" s="10">
        <v>332.1</v>
      </c>
      <c r="L244" s="10">
        <v>332.1</v>
      </c>
      <c r="M244" s="10">
        <v>0</v>
      </c>
      <c r="N244" s="10">
        <v>0</v>
      </c>
      <c r="O244" s="30"/>
      <c r="P244" s="30"/>
      <c r="Q244" s="33"/>
    </row>
    <row r="245" spans="1:17" ht="31.5" customHeight="1">
      <c r="A245" s="32"/>
      <c r="B245" s="31"/>
      <c r="C245" s="33"/>
      <c r="D245" s="9">
        <v>2019</v>
      </c>
      <c r="E245" s="16">
        <f t="shared" si="122"/>
        <v>0</v>
      </c>
      <c r="F245" s="16">
        <f t="shared" si="122"/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30"/>
      <c r="P245" s="30"/>
      <c r="Q245" s="33"/>
    </row>
    <row r="246" spans="1:17" ht="75" customHeight="1">
      <c r="A246" s="32"/>
      <c r="B246" s="31"/>
      <c r="C246" s="33"/>
      <c r="D246" s="9">
        <v>2020</v>
      </c>
      <c r="E246" s="16">
        <f t="shared" si="122"/>
        <v>0</v>
      </c>
      <c r="F246" s="16">
        <f t="shared" si="122"/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30"/>
      <c r="P246" s="30"/>
      <c r="Q246" s="33"/>
    </row>
    <row r="247" spans="1:17" ht="37.5" customHeight="1">
      <c r="A247" s="32" t="s">
        <v>821</v>
      </c>
      <c r="B247" s="31" t="s">
        <v>788</v>
      </c>
      <c r="C247" s="33" t="s">
        <v>142</v>
      </c>
      <c r="D247" s="8" t="s">
        <v>1</v>
      </c>
      <c r="E247" s="10">
        <f>E248+E249+E250</f>
        <v>188.3</v>
      </c>
      <c r="F247" s="10">
        <f>F248+F249+F250</f>
        <v>188.3</v>
      </c>
      <c r="G247" s="10">
        <f aca="true" t="shared" si="123" ref="G247:N247">G248+G249+G250</f>
        <v>0</v>
      </c>
      <c r="H247" s="10">
        <f t="shared" si="123"/>
        <v>0</v>
      </c>
      <c r="I247" s="10">
        <f t="shared" si="123"/>
        <v>0</v>
      </c>
      <c r="J247" s="10">
        <f t="shared" si="123"/>
        <v>0</v>
      </c>
      <c r="K247" s="10">
        <f t="shared" si="123"/>
        <v>188.3</v>
      </c>
      <c r="L247" s="10">
        <f t="shared" si="123"/>
        <v>188.3</v>
      </c>
      <c r="M247" s="10">
        <f t="shared" si="123"/>
        <v>0</v>
      </c>
      <c r="N247" s="10">
        <f t="shared" si="123"/>
        <v>0</v>
      </c>
      <c r="O247" s="30" t="s">
        <v>463</v>
      </c>
      <c r="P247" s="30" t="s">
        <v>175</v>
      </c>
      <c r="Q247" s="33" t="s">
        <v>783</v>
      </c>
    </row>
    <row r="248" spans="1:17" ht="37.5" customHeight="1">
      <c r="A248" s="32"/>
      <c r="B248" s="31"/>
      <c r="C248" s="33"/>
      <c r="D248" s="9">
        <v>2018</v>
      </c>
      <c r="E248" s="16">
        <f aca="true" t="shared" si="124" ref="E248:F250">G248+I248+K248+M248</f>
        <v>188.3</v>
      </c>
      <c r="F248" s="16">
        <f t="shared" si="124"/>
        <v>188.3</v>
      </c>
      <c r="G248" s="10">
        <v>0</v>
      </c>
      <c r="H248" s="10">
        <v>0</v>
      </c>
      <c r="I248" s="10">
        <v>0</v>
      </c>
      <c r="J248" s="10">
        <v>0</v>
      </c>
      <c r="K248" s="10">
        <v>188.3</v>
      </c>
      <c r="L248" s="10">
        <v>188.3</v>
      </c>
      <c r="M248" s="10">
        <v>0</v>
      </c>
      <c r="N248" s="10">
        <v>0</v>
      </c>
      <c r="O248" s="30"/>
      <c r="P248" s="30"/>
      <c r="Q248" s="33"/>
    </row>
    <row r="249" spans="1:17" ht="37.5" customHeight="1">
      <c r="A249" s="32"/>
      <c r="B249" s="31"/>
      <c r="C249" s="33"/>
      <c r="D249" s="9">
        <v>2019</v>
      </c>
      <c r="E249" s="16">
        <f t="shared" si="124"/>
        <v>0</v>
      </c>
      <c r="F249" s="16">
        <f t="shared" si="124"/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30"/>
      <c r="P249" s="30"/>
      <c r="Q249" s="33"/>
    </row>
    <row r="250" spans="1:17" ht="56.25" customHeight="1">
      <c r="A250" s="32"/>
      <c r="B250" s="31"/>
      <c r="C250" s="33"/>
      <c r="D250" s="9">
        <v>2020</v>
      </c>
      <c r="E250" s="16">
        <f t="shared" si="124"/>
        <v>0</v>
      </c>
      <c r="F250" s="16">
        <f t="shared" si="124"/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30"/>
      <c r="P250" s="30"/>
      <c r="Q250" s="33"/>
    </row>
    <row r="251" spans="1:17" ht="39" customHeight="1">
      <c r="A251" s="32" t="s">
        <v>822</v>
      </c>
      <c r="B251" s="31" t="s">
        <v>789</v>
      </c>
      <c r="C251" s="33" t="s">
        <v>467</v>
      </c>
      <c r="D251" s="8" t="s">
        <v>1</v>
      </c>
      <c r="E251" s="10">
        <f>E252+E253+E254</f>
        <v>299.6</v>
      </c>
      <c r="F251" s="10">
        <f>F252+F253+F254</f>
        <v>75</v>
      </c>
      <c r="G251" s="10">
        <f aca="true" t="shared" si="125" ref="G251:N251">G252+G253+G254</f>
        <v>0</v>
      </c>
      <c r="H251" s="10">
        <f t="shared" si="125"/>
        <v>0</v>
      </c>
      <c r="I251" s="10">
        <f t="shared" si="125"/>
        <v>0</v>
      </c>
      <c r="J251" s="10">
        <f t="shared" si="125"/>
        <v>0</v>
      </c>
      <c r="K251" s="10">
        <f t="shared" si="125"/>
        <v>299.6</v>
      </c>
      <c r="L251" s="10">
        <f t="shared" si="125"/>
        <v>75</v>
      </c>
      <c r="M251" s="10">
        <f t="shared" si="125"/>
        <v>0</v>
      </c>
      <c r="N251" s="10">
        <f t="shared" si="125"/>
        <v>0</v>
      </c>
      <c r="O251" s="30" t="s">
        <v>463</v>
      </c>
      <c r="P251" s="30" t="s">
        <v>175</v>
      </c>
      <c r="Q251" s="33" t="s">
        <v>845</v>
      </c>
    </row>
    <row r="252" spans="1:17" ht="39" customHeight="1">
      <c r="A252" s="32"/>
      <c r="B252" s="31"/>
      <c r="C252" s="33"/>
      <c r="D252" s="9">
        <v>2018</v>
      </c>
      <c r="E252" s="16">
        <f aca="true" t="shared" si="126" ref="E252:F254">G252+I252+K252+M252</f>
        <v>299.6</v>
      </c>
      <c r="F252" s="16">
        <f t="shared" si="126"/>
        <v>75</v>
      </c>
      <c r="G252" s="10">
        <v>0</v>
      </c>
      <c r="H252" s="10">
        <v>0</v>
      </c>
      <c r="I252" s="10">
        <v>0</v>
      </c>
      <c r="J252" s="10">
        <v>0</v>
      </c>
      <c r="K252" s="10">
        <f>278.5+21.1</f>
        <v>299.6</v>
      </c>
      <c r="L252" s="10">
        <v>75</v>
      </c>
      <c r="M252" s="10">
        <v>0</v>
      </c>
      <c r="N252" s="10">
        <v>0</v>
      </c>
      <c r="O252" s="30"/>
      <c r="P252" s="30"/>
      <c r="Q252" s="33"/>
    </row>
    <row r="253" spans="1:17" ht="39" customHeight="1">
      <c r="A253" s="32"/>
      <c r="B253" s="31"/>
      <c r="C253" s="33"/>
      <c r="D253" s="9">
        <v>2019</v>
      </c>
      <c r="E253" s="16">
        <f t="shared" si="126"/>
        <v>0</v>
      </c>
      <c r="F253" s="16">
        <f t="shared" si="126"/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30"/>
      <c r="P253" s="30"/>
      <c r="Q253" s="33"/>
    </row>
    <row r="254" spans="1:17" ht="45" customHeight="1">
      <c r="A254" s="32"/>
      <c r="B254" s="31"/>
      <c r="C254" s="33"/>
      <c r="D254" s="9">
        <v>2020</v>
      </c>
      <c r="E254" s="16">
        <f t="shared" si="126"/>
        <v>0</v>
      </c>
      <c r="F254" s="16">
        <f t="shared" si="126"/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30"/>
      <c r="P254" s="30"/>
      <c r="Q254" s="33"/>
    </row>
    <row r="255" spans="1:17" ht="39" customHeight="1">
      <c r="A255" s="32" t="s">
        <v>823</v>
      </c>
      <c r="B255" s="31" t="s">
        <v>473</v>
      </c>
      <c r="C255" s="33" t="s">
        <v>65</v>
      </c>
      <c r="D255" s="8" t="s">
        <v>1</v>
      </c>
      <c r="E255" s="10">
        <f>E256+E257+E258</f>
        <v>905.7</v>
      </c>
      <c r="F255" s="10">
        <f>F256+F257+F258</f>
        <v>0</v>
      </c>
      <c r="G255" s="10">
        <f aca="true" t="shared" si="127" ref="G255:N255">G256+G257+G258</f>
        <v>0</v>
      </c>
      <c r="H255" s="10">
        <f t="shared" si="127"/>
        <v>0</v>
      </c>
      <c r="I255" s="10">
        <f t="shared" si="127"/>
        <v>0</v>
      </c>
      <c r="J255" s="10">
        <f t="shared" si="127"/>
        <v>0</v>
      </c>
      <c r="K255" s="10">
        <f t="shared" si="127"/>
        <v>905.7</v>
      </c>
      <c r="L255" s="10">
        <f t="shared" si="127"/>
        <v>0</v>
      </c>
      <c r="M255" s="10">
        <f t="shared" si="127"/>
        <v>0</v>
      </c>
      <c r="N255" s="10">
        <f t="shared" si="127"/>
        <v>0</v>
      </c>
      <c r="O255" s="30" t="s">
        <v>463</v>
      </c>
      <c r="P255" s="30" t="s">
        <v>175</v>
      </c>
      <c r="Q255" s="42"/>
    </row>
    <row r="256" spans="1:17" ht="39" customHeight="1">
      <c r="A256" s="32"/>
      <c r="B256" s="31"/>
      <c r="C256" s="33"/>
      <c r="D256" s="9">
        <v>2018</v>
      </c>
      <c r="E256" s="16">
        <f aca="true" t="shared" si="128" ref="E256:F258">G256+I256+K256+M256</f>
        <v>905.7</v>
      </c>
      <c r="F256" s="16">
        <f t="shared" si="128"/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905.7</v>
      </c>
      <c r="L256" s="10">
        <v>0</v>
      </c>
      <c r="M256" s="10">
        <v>0</v>
      </c>
      <c r="N256" s="10">
        <v>0</v>
      </c>
      <c r="O256" s="30"/>
      <c r="P256" s="30"/>
      <c r="Q256" s="42"/>
    </row>
    <row r="257" spans="1:17" ht="39" customHeight="1">
      <c r="A257" s="32"/>
      <c r="B257" s="31"/>
      <c r="C257" s="33"/>
      <c r="D257" s="9">
        <v>2019</v>
      </c>
      <c r="E257" s="16">
        <f t="shared" si="128"/>
        <v>0</v>
      </c>
      <c r="F257" s="16">
        <f t="shared" si="128"/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30"/>
      <c r="P257" s="30"/>
      <c r="Q257" s="42"/>
    </row>
    <row r="258" spans="1:17" ht="44.25" customHeight="1">
      <c r="A258" s="32"/>
      <c r="B258" s="31"/>
      <c r="C258" s="33"/>
      <c r="D258" s="9">
        <v>2020</v>
      </c>
      <c r="E258" s="16">
        <f t="shared" si="128"/>
        <v>0</v>
      </c>
      <c r="F258" s="16">
        <f t="shared" si="128"/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30"/>
      <c r="P258" s="30"/>
      <c r="Q258" s="42"/>
    </row>
    <row r="259" spans="1:17" ht="41.25" customHeight="1">
      <c r="A259" s="32" t="s">
        <v>824</v>
      </c>
      <c r="B259" s="31" t="s">
        <v>474</v>
      </c>
      <c r="C259" s="33" t="s">
        <v>65</v>
      </c>
      <c r="D259" s="8" t="s">
        <v>1</v>
      </c>
      <c r="E259" s="10">
        <f>E260+E261+E262</f>
        <v>394</v>
      </c>
      <c r="F259" s="10">
        <f>F260+F261+F262</f>
        <v>0</v>
      </c>
      <c r="G259" s="10">
        <f aca="true" t="shared" si="129" ref="G259:N259">G260+G261+G262</f>
        <v>0</v>
      </c>
      <c r="H259" s="10">
        <f t="shared" si="129"/>
        <v>0</v>
      </c>
      <c r="I259" s="10">
        <f t="shared" si="129"/>
        <v>0</v>
      </c>
      <c r="J259" s="10">
        <f t="shared" si="129"/>
        <v>0</v>
      </c>
      <c r="K259" s="10">
        <f t="shared" si="129"/>
        <v>394</v>
      </c>
      <c r="L259" s="10">
        <f t="shared" si="129"/>
        <v>0</v>
      </c>
      <c r="M259" s="10">
        <f t="shared" si="129"/>
        <v>0</v>
      </c>
      <c r="N259" s="10">
        <f t="shared" si="129"/>
        <v>0</v>
      </c>
      <c r="O259" s="30" t="s">
        <v>463</v>
      </c>
      <c r="P259" s="30" t="s">
        <v>175</v>
      </c>
      <c r="Q259" s="42"/>
    </row>
    <row r="260" spans="1:17" ht="41.25" customHeight="1">
      <c r="A260" s="32"/>
      <c r="B260" s="31"/>
      <c r="C260" s="33"/>
      <c r="D260" s="9">
        <v>2018</v>
      </c>
      <c r="E260" s="16">
        <f aca="true" t="shared" si="130" ref="E260:F262">G260+I260+K260+M260</f>
        <v>394</v>
      </c>
      <c r="F260" s="16">
        <f t="shared" si="130"/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394</v>
      </c>
      <c r="L260" s="10">
        <v>0</v>
      </c>
      <c r="M260" s="10">
        <v>0</v>
      </c>
      <c r="N260" s="10">
        <v>0</v>
      </c>
      <c r="O260" s="30"/>
      <c r="P260" s="30"/>
      <c r="Q260" s="42"/>
    </row>
    <row r="261" spans="1:17" ht="41.25" customHeight="1">
      <c r="A261" s="32"/>
      <c r="B261" s="31"/>
      <c r="C261" s="33"/>
      <c r="D261" s="9">
        <v>2019</v>
      </c>
      <c r="E261" s="16">
        <f t="shared" si="130"/>
        <v>0</v>
      </c>
      <c r="F261" s="16">
        <f t="shared" si="130"/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30"/>
      <c r="P261" s="30"/>
      <c r="Q261" s="42"/>
    </row>
    <row r="262" spans="1:17" ht="41.25" customHeight="1">
      <c r="A262" s="32"/>
      <c r="B262" s="31"/>
      <c r="C262" s="33"/>
      <c r="D262" s="9">
        <v>2020</v>
      </c>
      <c r="E262" s="16">
        <f t="shared" si="130"/>
        <v>0</v>
      </c>
      <c r="F262" s="16">
        <f t="shared" si="130"/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30"/>
      <c r="P262" s="30"/>
      <c r="Q262" s="42"/>
    </row>
    <row r="263" spans="1:17" ht="39" customHeight="1">
      <c r="A263" s="32" t="s">
        <v>825</v>
      </c>
      <c r="B263" s="31" t="s">
        <v>494</v>
      </c>
      <c r="C263" s="30" t="s">
        <v>467</v>
      </c>
      <c r="D263" s="9" t="s">
        <v>1</v>
      </c>
      <c r="E263" s="10">
        <f>E264+E265+E266</f>
        <v>374</v>
      </c>
      <c r="F263" s="10">
        <f>F264+F265+F266</f>
        <v>0</v>
      </c>
      <c r="G263" s="10">
        <f aca="true" t="shared" si="131" ref="G263:N263">G264+G265+G266</f>
        <v>0</v>
      </c>
      <c r="H263" s="10">
        <f t="shared" si="131"/>
        <v>0</v>
      </c>
      <c r="I263" s="10">
        <f t="shared" si="131"/>
        <v>0</v>
      </c>
      <c r="J263" s="10">
        <f t="shared" si="131"/>
        <v>0</v>
      </c>
      <c r="K263" s="10">
        <f t="shared" si="131"/>
        <v>374</v>
      </c>
      <c r="L263" s="10">
        <f t="shared" si="131"/>
        <v>0</v>
      </c>
      <c r="M263" s="10">
        <f t="shared" si="131"/>
        <v>0</v>
      </c>
      <c r="N263" s="10">
        <f t="shared" si="131"/>
        <v>0</v>
      </c>
      <c r="O263" s="30" t="s">
        <v>463</v>
      </c>
      <c r="P263" s="30" t="s">
        <v>175</v>
      </c>
      <c r="Q263" s="30"/>
    </row>
    <row r="264" spans="1:17" ht="39" customHeight="1">
      <c r="A264" s="32"/>
      <c r="B264" s="31"/>
      <c r="C264" s="30"/>
      <c r="D264" s="9">
        <v>2018</v>
      </c>
      <c r="E264" s="16">
        <f aca="true" t="shared" si="132" ref="E264:F266">G264+I264+K264+M264</f>
        <v>374</v>
      </c>
      <c r="F264" s="16">
        <f t="shared" si="132"/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374</v>
      </c>
      <c r="L264" s="10">
        <v>0</v>
      </c>
      <c r="M264" s="10">
        <v>0</v>
      </c>
      <c r="N264" s="10">
        <v>0</v>
      </c>
      <c r="O264" s="30"/>
      <c r="P264" s="30"/>
      <c r="Q264" s="30"/>
    </row>
    <row r="265" spans="1:17" ht="39" customHeight="1">
      <c r="A265" s="32"/>
      <c r="B265" s="31"/>
      <c r="C265" s="30"/>
      <c r="D265" s="9">
        <v>2019</v>
      </c>
      <c r="E265" s="16">
        <f t="shared" si="132"/>
        <v>0</v>
      </c>
      <c r="F265" s="16">
        <f t="shared" si="132"/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30"/>
      <c r="P265" s="30"/>
      <c r="Q265" s="30"/>
    </row>
    <row r="266" spans="1:17" ht="61.5" customHeight="1">
      <c r="A266" s="32"/>
      <c r="B266" s="31"/>
      <c r="C266" s="30"/>
      <c r="D266" s="9">
        <v>2020</v>
      </c>
      <c r="E266" s="16">
        <f t="shared" si="132"/>
        <v>0</v>
      </c>
      <c r="F266" s="16">
        <f t="shared" si="132"/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30"/>
      <c r="P266" s="30"/>
      <c r="Q266" s="30"/>
    </row>
    <row r="267" spans="1:17" ht="43.5" customHeight="1">
      <c r="A267" s="32" t="s">
        <v>826</v>
      </c>
      <c r="B267" s="31" t="s">
        <v>719</v>
      </c>
      <c r="C267" s="30" t="s">
        <v>467</v>
      </c>
      <c r="D267" s="9" t="s">
        <v>1</v>
      </c>
      <c r="E267" s="10">
        <f>E268+E269+E270</f>
        <v>2600</v>
      </c>
      <c r="F267" s="10">
        <f>F268+F269+F270</f>
        <v>864.5</v>
      </c>
      <c r="G267" s="10">
        <f aca="true" t="shared" si="133" ref="G267:N267">G268+G269+G270</f>
        <v>0</v>
      </c>
      <c r="H267" s="10">
        <f t="shared" si="133"/>
        <v>0</v>
      </c>
      <c r="I267" s="10">
        <f t="shared" si="133"/>
        <v>0</v>
      </c>
      <c r="J267" s="10">
        <f t="shared" si="133"/>
        <v>0</v>
      </c>
      <c r="K267" s="10">
        <f t="shared" si="133"/>
        <v>2600</v>
      </c>
      <c r="L267" s="10">
        <f t="shared" si="133"/>
        <v>864.5</v>
      </c>
      <c r="M267" s="10">
        <f t="shared" si="133"/>
        <v>0</v>
      </c>
      <c r="N267" s="10">
        <f t="shared" si="133"/>
        <v>0</v>
      </c>
      <c r="O267" s="30" t="s">
        <v>463</v>
      </c>
      <c r="P267" s="30" t="s">
        <v>175</v>
      </c>
      <c r="Q267" s="30" t="s">
        <v>718</v>
      </c>
    </row>
    <row r="268" spans="1:17" ht="43.5" customHeight="1">
      <c r="A268" s="32"/>
      <c r="B268" s="31"/>
      <c r="C268" s="30"/>
      <c r="D268" s="9">
        <v>2018</v>
      </c>
      <c r="E268" s="16">
        <f aca="true" t="shared" si="134" ref="E268:F270">G268+I268+K268+M268</f>
        <v>2600</v>
      </c>
      <c r="F268" s="16">
        <f t="shared" si="134"/>
        <v>864.5</v>
      </c>
      <c r="G268" s="10">
        <v>0</v>
      </c>
      <c r="H268" s="10">
        <v>0</v>
      </c>
      <c r="I268" s="10">
        <v>0</v>
      </c>
      <c r="J268" s="10">
        <v>0</v>
      </c>
      <c r="K268" s="10">
        <v>2600</v>
      </c>
      <c r="L268" s="10">
        <v>864.5</v>
      </c>
      <c r="M268" s="10">
        <v>0</v>
      </c>
      <c r="N268" s="10">
        <v>0</v>
      </c>
      <c r="O268" s="30"/>
      <c r="P268" s="30"/>
      <c r="Q268" s="30"/>
    </row>
    <row r="269" spans="1:17" ht="43.5" customHeight="1">
      <c r="A269" s="32"/>
      <c r="B269" s="31"/>
      <c r="C269" s="30"/>
      <c r="D269" s="9">
        <v>2019</v>
      </c>
      <c r="E269" s="16">
        <f t="shared" si="134"/>
        <v>0</v>
      </c>
      <c r="F269" s="16">
        <f t="shared" si="134"/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30"/>
      <c r="P269" s="30"/>
      <c r="Q269" s="30"/>
    </row>
    <row r="270" spans="1:17" ht="56.25" customHeight="1">
      <c r="A270" s="32"/>
      <c r="B270" s="31"/>
      <c r="C270" s="30"/>
      <c r="D270" s="9">
        <v>2020</v>
      </c>
      <c r="E270" s="16">
        <f t="shared" si="134"/>
        <v>0</v>
      </c>
      <c r="F270" s="16">
        <f t="shared" si="134"/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30"/>
      <c r="P270" s="30"/>
      <c r="Q270" s="30"/>
    </row>
    <row r="271" spans="1:17" ht="39" customHeight="1">
      <c r="A271" s="32" t="s">
        <v>827</v>
      </c>
      <c r="B271" s="31" t="s">
        <v>487</v>
      </c>
      <c r="C271" s="30" t="s">
        <v>467</v>
      </c>
      <c r="D271" s="9" t="s">
        <v>1</v>
      </c>
      <c r="E271" s="10">
        <f>E272+E273+E274</f>
        <v>1300</v>
      </c>
      <c r="F271" s="10">
        <f>F272+F273+F274</f>
        <v>307.1</v>
      </c>
      <c r="G271" s="10">
        <f aca="true" t="shared" si="135" ref="G271:N271">G272+G273+G274</f>
        <v>0</v>
      </c>
      <c r="H271" s="10">
        <f t="shared" si="135"/>
        <v>0</v>
      </c>
      <c r="I271" s="10">
        <f t="shared" si="135"/>
        <v>0</v>
      </c>
      <c r="J271" s="10">
        <f t="shared" si="135"/>
        <v>0</v>
      </c>
      <c r="K271" s="10">
        <f t="shared" si="135"/>
        <v>1300</v>
      </c>
      <c r="L271" s="10">
        <f t="shared" si="135"/>
        <v>307.1</v>
      </c>
      <c r="M271" s="10">
        <f t="shared" si="135"/>
        <v>0</v>
      </c>
      <c r="N271" s="10">
        <f t="shared" si="135"/>
        <v>0</v>
      </c>
      <c r="O271" s="30" t="s">
        <v>463</v>
      </c>
      <c r="P271" s="30" t="s">
        <v>175</v>
      </c>
      <c r="Q271" s="33" t="s">
        <v>848</v>
      </c>
    </row>
    <row r="272" spans="1:17" ht="39" customHeight="1">
      <c r="A272" s="32"/>
      <c r="B272" s="31"/>
      <c r="C272" s="30"/>
      <c r="D272" s="9">
        <v>2018</v>
      </c>
      <c r="E272" s="16">
        <f aca="true" t="shared" si="136" ref="E272:F274">G272+I272+K272+M272</f>
        <v>1300</v>
      </c>
      <c r="F272" s="16">
        <f t="shared" si="136"/>
        <v>307.1</v>
      </c>
      <c r="G272" s="10">
        <v>0</v>
      </c>
      <c r="H272" s="10">
        <v>0</v>
      </c>
      <c r="I272" s="10">
        <v>0</v>
      </c>
      <c r="J272" s="10">
        <v>0</v>
      </c>
      <c r="K272" s="10">
        <v>1300</v>
      </c>
      <c r="L272" s="10">
        <v>307.1</v>
      </c>
      <c r="M272" s="10">
        <v>0</v>
      </c>
      <c r="N272" s="10">
        <v>0</v>
      </c>
      <c r="O272" s="30"/>
      <c r="P272" s="30"/>
      <c r="Q272" s="33"/>
    </row>
    <row r="273" spans="1:17" ht="39" customHeight="1">
      <c r="A273" s="32"/>
      <c r="B273" s="31"/>
      <c r="C273" s="30"/>
      <c r="D273" s="9">
        <v>2019</v>
      </c>
      <c r="E273" s="16">
        <f t="shared" si="136"/>
        <v>0</v>
      </c>
      <c r="F273" s="16">
        <f t="shared" si="136"/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30"/>
      <c r="P273" s="30"/>
      <c r="Q273" s="33"/>
    </row>
    <row r="274" spans="1:17" ht="133.5" customHeight="1">
      <c r="A274" s="32"/>
      <c r="B274" s="31"/>
      <c r="C274" s="30"/>
      <c r="D274" s="9">
        <v>2020</v>
      </c>
      <c r="E274" s="16">
        <f t="shared" si="136"/>
        <v>0</v>
      </c>
      <c r="F274" s="16">
        <f t="shared" si="136"/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30"/>
      <c r="P274" s="30"/>
      <c r="Q274" s="33"/>
    </row>
    <row r="275" spans="1:17" ht="39.75" customHeight="1">
      <c r="A275" s="32" t="s">
        <v>828</v>
      </c>
      <c r="B275" s="31" t="s">
        <v>488</v>
      </c>
      <c r="C275" s="30" t="s">
        <v>467</v>
      </c>
      <c r="D275" s="9" t="s">
        <v>1</v>
      </c>
      <c r="E275" s="10">
        <f>E276+E277+E278</f>
        <v>4309</v>
      </c>
      <c r="F275" s="10">
        <f>F276+F277+F278</f>
        <v>0</v>
      </c>
      <c r="G275" s="10">
        <f aca="true" t="shared" si="137" ref="G275:N275">G276+G277+G278</f>
        <v>0</v>
      </c>
      <c r="H275" s="10">
        <f t="shared" si="137"/>
        <v>0</v>
      </c>
      <c r="I275" s="10">
        <f t="shared" si="137"/>
        <v>0</v>
      </c>
      <c r="J275" s="10">
        <f t="shared" si="137"/>
        <v>0</v>
      </c>
      <c r="K275" s="10">
        <f t="shared" si="137"/>
        <v>4309</v>
      </c>
      <c r="L275" s="10">
        <f t="shared" si="137"/>
        <v>0</v>
      </c>
      <c r="M275" s="10">
        <f t="shared" si="137"/>
        <v>0</v>
      </c>
      <c r="N275" s="10">
        <f t="shared" si="137"/>
        <v>0</v>
      </c>
      <c r="O275" s="30" t="s">
        <v>463</v>
      </c>
      <c r="P275" s="30" t="s">
        <v>175</v>
      </c>
      <c r="Q275" s="30"/>
    </row>
    <row r="276" spans="1:17" ht="39.75" customHeight="1">
      <c r="A276" s="32"/>
      <c r="B276" s="31"/>
      <c r="C276" s="30"/>
      <c r="D276" s="9">
        <v>2018</v>
      </c>
      <c r="E276" s="16">
        <f aca="true" t="shared" si="138" ref="E276:F278">G276+I276+K276+M276</f>
        <v>4309</v>
      </c>
      <c r="F276" s="16">
        <f t="shared" si="138"/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4309</v>
      </c>
      <c r="L276" s="10">
        <v>0</v>
      </c>
      <c r="M276" s="10">
        <v>0</v>
      </c>
      <c r="N276" s="10">
        <v>0</v>
      </c>
      <c r="O276" s="30"/>
      <c r="P276" s="30"/>
      <c r="Q276" s="30"/>
    </row>
    <row r="277" spans="1:17" ht="39.75" customHeight="1">
      <c r="A277" s="32"/>
      <c r="B277" s="31"/>
      <c r="C277" s="30"/>
      <c r="D277" s="9">
        <v>2019</v>
      </c>
      <c r="E277" s="16">
        <f t="shared" si="138"/>
        <v>0</v>
      </c>
      <c r="F277" s="16">
        <f t="shared" si="138"/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30"/>
      <c r="P277" s="30"/>
      <c r="Q277" s="30"/>
    </row>
    <row r="278" spans="1:17" ht="58.5" customHeight="1">
      <c r="A278" s="32"/>
      <c r="B278" s="31"/>
      <c r="C278" s="30"/>
      <c r="D278" s="9">
        <v>2020</v>
      </c>
      <c r="E278" s="16">
        <f t="shared" si="138"/>
        <v>0</v>
      </c>
      <c r="F278" s="16">
        <f t="shared" si="138"/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30"/>
      <c r="P278" s="30"/>
      <c r="Q278" s="30"/>
    </row>
    <row r="279" spans="1:17" ht="37.5" customHeight="1">
      <c r="A279" s="32" t="s">
        <v>829</v>
      </c>
      <c r="B279" s="31" t="s">
        <v>615</v>
      </c>
      <c r="C279" s="30" t="s">
        <v>467</v>
      </c>
      <c r="D279" s="9" t="s">
        <v>1</v>
      </c>
      <c r="E279" s="10">
        <f>E280+E281+E282</f>
        <v>1921</v>
      </c>
      <c r="F279" s="10">
        <f>F280+F281+F282</f>
        <v>0</v>
      </c>
      <c r="G279" s="10">
        <f aca="true" t="shared" si="139" ref="G279:N279">G280+G281+G282</f>
        <v>0</v>
      </c>
      <c r="H279" s="10">
        <f t="shared" si="139"/>
        <v>0</v>
      </c>
      <c r="I279" s="10">
        <f t="shared" si="139"/>
        <v>0</v>
      </c>
      <c r="J279" s="10">
        <f t="shared" si="139"/>
        <v>0</v>
      </c>
      <c r="K279" s="10">
        <f t="shared" si="139"/>
        <v>1921</v>
      </c>
      <c r="L279" s="10">
        <f t="shared" si="139"/>
        <v>0</v>
      </c>
      <c r="M279" s="10">
        <f t="shared" si="139"/>
        <v>0</v>
      </c>
      <c r="N279" s="10">
        <f t="shared" si="139"/>
        <v>0</v>
      </c>
      <c r="O279" s="30" t="s">
        <v>463</v>
      </c>
      <c r="P279" s="30" t="s">
        <v>175</v>
      </c>
      <c r="Q279" s="30"/>
    </row>
    <row r="280" spans="1:17" ht="37.5" customHeight="1">
      <c r="A280" s="32"/>
      <c r="B280" s="31"/>
      <c r="C280" s="30"/>
      <c r="D280" s="9">
        <v>2018</v>
      </c>
      <c r="E280" s="16">
        <f aca="true" t="shared" si="140" ref="E280:F282">G280+I280+K280+M280</f>
        <v>1921</v>
      </c>
      <c r="F280" s="16">
        <f t="shared" si="140"/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1921</v>
      </c>
      <c r="L280" s="10">
        <v>0</v>
      </c>
      <c r="M280" s="10">
        <v>0</v>
      </c>
      <c r="N280" s="10">
        <v>0</v>
      </c>
      <c r="O280" s="30"/>
      <c r="P280" s="30"/>
      <c r="Q280" s="30"/>
    </row>
    <row r="281" spans="1:17" ht="37.5" customHeight="1">
      <c r="A281" s="32"/>
      <c r="B281" s="31"/>
      <c r="C281" s="30"/>
      <c r="D281" s="9">
        <v>2019</v>
      </c>
      <c r="E281" s="16">
        <f t="shared" si="140"/>
        <v>0</v>
      </c>
      <c r="F281" s="16">
        <f t="shared" si="140"/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30"/>
      <c r="P281" s="30"/>
      <c r="Q281" s="30"/>
    </row>
    <row r="282" spans="1:17" ht="58.5" customHeight="1">
      <c r="A282" s="32"/>
      <c r="B282" s="31"/>
      <c r="C282" s="30"/>
      <c r="D282" s="9">
        <v>2020</v>
      </c>
      <c r="E282" s="16">
        <f t="shared" si="140"/>
        <v>0</v>
      </c>
      <c r="F282" s="16">
        <f t="shared" si="140"/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30"/>
      <c r="P282" s="30"/>
      <c r="Q282" s="30"/>
    </row>
    <row r="283" spans="1:17" ht="37.5" customHeight="1">
      <c r="A283" s="32" t="s">
        <v>830</v>
      </c>
      <c r="B283" s="31" t="s">
        <v>616</v>
      </c>
      <c r="C283" s="30" t="s">
        <v>467</v>
      </c>
      <c r="D283" s="9" t="s">
        <v>1</v>
      </c>
      <c r="E283" s="10">
        <f>E284+E285+E286</f>
        <v>3136.5</v>
      </c>
      <c r="F283" s="10">
        <f>F284+F285+F286</f>
        <v>2.1</v>
      </c>
      <c r="G283" s="10">
        <f aca="true" t="shared" si="141" ref="G283:N283">G284+G285+G286</f>
        <v>0</v>
      </c>
      <c r="H283" s="10">
        <f t="shared" si="141"/>
        <v>0</v>
      </c>
      <c r="I283" s="10">
        <f t="shared" si="141"/>
        <v>0</v>
      </c>
      <c r="J283" s="10">
        <f t="shared" si="141"/>
        <v>0</v>
      </c>
      <c r="K283" s="10">
        <f t="shared" si="141"/>
        <v>3136.5</v>
      </c>
      <c r="L283" s="10">
        <f t="shared" si="141"/>
        <v>2.1</v>
      </c>
      <c r="M283" s="10">
        <f t="shared" si="141"/>
        <v>0</v>
      </c>
      <c r="N283" s="10">
        <f t="shared" si="141"/>
        <v>0</v>
      </c>
      <c r="O283" s="30" t="s">
        <v>463</v>
      </c>
      <c r="P283" s="30" t="s">
        <v>175</v>
      </c>
      <c r="Q283" s="30" t="s">
        <v>849</v>
      </c>
    </row>
    <row r="284" spans="1:17" ht="42.75" customHeight="1">
      <c r="A284" s="32"/>
      <c r="B284" s="31"/>
      <c r="C284" s="30"/>
      <c r="D284" s="9">
        <v>2018</v>
      </c>
      <c r="E284" s="16">
        <f aca="true" t="shared" si="142" ref="E284:F286">G284+I284+K284+M284</f>
        <v>3136.5</v>
      </c>
      <c r="F284" s="16">
        <f t="shared" si="142"/>
        <v>2.1</v>
      </c>
      <c r="G284" s="10">
        <v>0</v>
      </c>
      <c r="H284" s="10">
        <v>0</v>
      </c>
      <c r="I284" s="10">
        <v>0</v>
      </c>
      <c r="J284" s="10">
        <v>0</v>
      </c>
      <c r="K284" s="10">
        <v>3136.5</v>
      </c>
      <c r="L284" s="10">
        <v>2.1</v>
      </c>
      <c r="M284" s="10">
        <v>0</v>
      </c>
      <c r="N284" s="10">
        <v>0</v>
      </c>
      <c r="O284" s="30"/>
      <c r="P284" s="30"/>
      <c r="Q284" s="30"/>
    </row>
    <row r="285" spans="1:17" ht="42.75" customHeight="1">
      <c r="A285" s="32"/>
      <c r="B285" s="31"/>
      <c r="C285" s="30"/>
      <c r="D285" s="9">
        <v>2019</v>
      </c>
      <c r="E285" s="16">
        <f t="shared" si="142"/>
        <v>0</v>
      </c>
      <c r="F285" s="16">
        <f t="shared" si="142"/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30"/>
      <c r="P285" s="30"/>
      <c r="Q285" s="30"/>
    </row>
    <row r="286" spans="1:17" ht="42.75" customHeight="1">
      <c r="A286" s="32"/>
      <c r="B286" s="31"/>
      <c r="C286" s="30"/>
      <c r="D286" s="9">
        <v>2020</v>
      </c>
      <c r="E286" s="16">
        <f t="shared" si="142"/>
        <v>0</v>
      </c>
      <c r="F286" s="16">
        <f t="shared" si="142"/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30"/>
      <c r="P286" s="30"/>
      <c r="Q286" s="30"/>
    </row>
    <row r="287" spans="1:17" ht="41.25" customHeight="1">
      <c r="A287" s="32" t="s">
        <v>831</v>
      </c>
      <c r="B287" s="31" t="s">
        <v>617</v>
      </c>
      <c r="C287" s="30" t="s">
        <v>467</v>
      </c>
      <c r="D287" s="9" t="s">
        <v>1</v>
      </c>
      <c r="E287" s="10">
        <f>E288+E289+E290</f>
        <v>5120</v>
      </c>
      <c r="F287" s="10">
        <f>F288+F289+F290</f>
        <v>464</v>
      </c>
      <c r="G287" s="10">
        <f aca="true" t="shared" si="143" ref="G287:N287">G288+G289+G290</f>
        <v>0</v>
      </c>
      <c r="H287" s="10">
        <f t="shared" si="143"/>
        <v>0</v>
      </c>
      <c r="I287" s="10">
        <f t="shared" si="143"/>
        <v>0</v>
      </c>
      <c r="J287" s="10">
        <f t="shared" si="143"/>
        <v>0</v>
      </c>
      <c r="K287" s="10">
        <f t="shared" si="143"/>
        <v>5120</v>
      </c>
      <c r="L287" s="10">
        <f t="shared" si="143"/>
        <v>464</v>
      </c>
      <c r="M287" s="10">
        <f t="shared" si="143"/>
        <v>0</v>
      </c>
      <c r="N287" s="10">
        <f t="shared" si="143"/>
        <v>0</v>
      </c>
      <c r="O287" s="30" t="s">
        <v>463</v>
      </c>
      <c r="P287" s="30" t="s">
        <v>175</v>
      </c>
      <c r="Q287" s="30" t="s">
        <v>846</v>
      </c>
    </row>
    <row r="288" spans="1:17" ht="45" customHeight="1">
      <c r="A288" s="32"/>
      <c r="B288" s="31"/>
      <c r="C288" s="30"/>
      <c r="D288" s="9">
        <v>2018</v>
      </c>
      <c r="E288" s="16">
        <f aca="true" t="shared" si="144" ref="E288:F290">G288+I288+K288+M288</f>
        <v>5120</v>
      </c>
      <c r="F288" s="16">
        <f t="shared" si="144"/>
        <v>464</v>
      </c>
      <c r="G288" s="10">
        <v>0</v>
      </c>
      <c r="H288" s="10">
        <v>0</v>
      </c>
      <c r="I288" s="10">
        <v>0</v>
      </c>
      <c r="J288" s="10">
        <v>0</v>
      </c>
      <c r="K288" s="10">
        <v>5120</v>
      </c>
      <c r="L288" s="10">
        <v>464</v>
      </c>
      <c r="M288" s="10">
        <v>0</v>
      </c>
      <c r="N288" s="10">
        <v>0</v>
      </c>
      <c r="O288" s="30"/>
      <c r="P288" s="30"/>
      <c r="Q288" s="30"/>
    </row>
    <row r="289" spans="1:17" ht="41.25" customHeight="1">
      <c r="A289" s="32"/>
      <c r="B289" s="31"/>
      <c r="C289" s="30"/>
      <c r="D289" s="9">
        <v>2019</v>
      </c>
      <c r="E289" s="16">
        <f t="shared" si="144"/>
        <v>0</v>
      </c>
      <c r="F289" s="16">
        <f t="shared" si="144"/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30"/>
      <c r="P289" s="30"/>
      <c r="Q289" s="30"/>
    </row>
    <row r="290" spans="1:17" ht="41.25" customHeight="1">
      <c r="A290" s="32"/>
      <c r="B290" s="31"/>
      <c r="C290" s="30"/>
      <c r="D290" s="9">
        <v>2020</v>
      </c>
      <c r="E290" s="16">
        <f t="shared" si="144"/>
        <v>0</v>
      </c>
      <c r="F290" s="16">
        <f t="shared" si="144"/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30"/>
      <c r="P290" s="30"/>
      <c r="Q290" s="30"/>
    </row>
    <row r="291" spans="1:17" ht="41.25" customHeight="1">
      <c r="A291" s="32" t="s">
        <v>832</v>
      </c>
      <c r="B291" s="31" t="s">
        <v>489</v>
      </c>
      <c r="C291" s="30" t="s">
        <v>467</v>
      </c>
      <c r="D291" s="9" t="s">
        <v>1</v>
      </c>
      <c r="E291" s="10">
        <f>E292+E293+E294</f>
        <v>1700</v>
      </c>
      <c r="F291" s="10">
        <f>F292+F293+F294</f>
        <v>0</v>
      </c>
      <c r="G291" s="10">
        <f aca="true" t="shared" si="145" ref="G291:N291">G292+G293+G294</f>
        <v>0</v>
      </c>
      <c r="H291" s="10">
        <f t="shared" si="145"/>
        <v>0</v>
      </c>
      <c r="I291" s="10">
        <f t="shared" si="145"/>
        <v>0</v>
      </c>
      <c r="J291" s="10">
        <f t="shared" si="145"/>
        <v>0</v>
      </c>
      <c r="K291" s="10">
        <f t="shared" si="145"/>
        <v>1700</v>
      </c>
      <c r="L291" s="10">
        <f t="shared" si="145"/>
        <v>0</v>
      </c>
      <c r="M291" s="10">
        <f t="shared" si="145"/>
        <v>0</v>
      </c>
      <c r="N291" s="10">
        <f t="shared" si="145"/>
        <v>0</v>
      </c>
      <c r="O291" s="30" t="s">
        <v>463</v>
      </c>
      <c r="P291" s="30" t="s">
        <v>175</v>
      </c>
      <c r="Q291" s="30"/>
    </row>
    <row r="292" spans="1:17" ht="41.25" customHeight="1">
      <c r="A292" s="32"/>
      <c r="B292" s="31"/>
      <c r="C292" s="30"/>
      <c r="D292" s="9">
        <v>2018</v>
      </c>
      <c r="E292" s="16">
        <f aca="true" t="shared" si="146" ref="E292:F294">G292+I292+K292+M292</f>
        <v>1700</v>
      </c>
      <c r="F292" s="16">
        <f t="shared" si="146"/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1700</v>
      </c>
      <c r="L292" s="10">
        <v>0</v>
      </c>
      <c r="M292" s="10">
        <v>0</v>
      </c>
      <c r="N292" s="10">
        <v>0</v>
      </c>
      <c r="O292" s="30"/>
      <c r="P292" s="30"/>
      <c r="Q292" s="30"/>
    </row>
    <row r="293" spans="1:17" ht="41.25" customHeight="1">
      <c r="A293" s="32"/>
      <c r="B293" s="31"/>
      <c r="C293" s="30"/>
      <c r="D293" s="9">
        <v>2019</v>
      </c>
      <c r="E293" s="16">
        <f t="shared" si="146"/>
        <v>0</v>
      </c>
      <c r="F293" s="16">
        <f t="shared" si="146"/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30"/>
      <c r="P293" s="30"/>
      <c r="Q293" s="30"/>
    </row>
    <row r="294" spans="1:17" ht="41.25" customHeight="1">
      <c r="A294" s="32"/>
      <c r="B294" s="31"/>
      <c r="C294" s="30"/>
      <c r="D294" s="9">
        <v>2020</v>
      </c>
      <c r="E294" s="16">
        <f t="shared" si="146"/>
        <v>0</v>
      </c>
      <c r="F294" s="16">
        <f t="shared" si="146"/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30"/>
      <c r="P294" s="30"/>
      <c r="Q294" s="30"/>
    </row>
    <row r="295" spans="1:17" ht="42.75" customHeight="1">
      <c r="A295" s="32" t="s">
        <v>833</v>
      </c>
      <c r="B295" s="31" t="s">
        <v>779</v>
      </c>
      <c r="C295" s="30" t="s">
        <v>467</v>
      </c>
      <c r="D295" s="9" t="s">
        <v>1</v>
      </c>
      <c r="E295" s="10">
        <f>E296+E297+E298</f>
        <v>100</v>
      </c>
      <c r="F295" s="10">
        <f>F296+F297+F298</f>
        <v>0</v>
      </c>
      <c r="G295" s="10">
        <f aca="true" t="shared" si="147" ref="G295:N295">G296+G297+G298</f>
        <v>0</v>
      </c>
      <c r="H295" s="10">
        <f t="shared" si="147"/>
        <v>0</v>
      </c>
      <c r="I295" s="10">
        <f t="shared" si="147"/>
        <v>0</v>
      </c>
      <c r="J295" s="10">
        <f t="shared" si="147"/>
        <v>0</v>
      </c>
      <c r="K295" s="10">
        <f t="shared" si="147"/>
        <v>100</v>
      </c>
      <c r="L295" s="10">
        <f t="shared" si="147"/>
        <v>0</v>
      </c>
      <c r="M295" s="10">
        <f t="shared" si="147"/>
        <v>0</v>
      </c>
      <c r="N295" s="10">
        <f t="shared" si="147"/>
        <v>0</v>
      </c>
      <c r="O295" s="30" t="s">
        <v>463</v>
      </c>
      <c r="P295" s="30" t="s">
        <v>175</v>
      </c>
      <c r="Q295" s="30"/>
    </row>
    <row r="296" spans="1:17" ht="42.75" customHeight="1">
      <c r="A296" s="32"/>
      <c r="B296" s="31"/>
      <c r="C296" s="30"/>
      <c r="D296" s="9">
        <v>2018</v>
      </c>
      <c r="E296" s="16">
        <f aca="true" t="shared" si="148" ref="E296:F298">G296+I296+K296+M296</f>
        <v>100</v>
      </c>
      <c r="F296" s="16">
        <f t="shared" si="148"/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100</v>
      </c>
      <c r="L296" s="10">
        <v>0</v>
      </c>
      <c r="M296" s="10">
        <v>0</v>
      </c>
      <c r="N296" s="10">
        <v>0</v>
      </c>
      <c r="O296" s="30"/>
      <c r="P296" s="30"/>
      <c r="Q296" s="30"/>
    </row>
    <row r="297" spans="1:17" ht="42.75" customHeight="1">
      <c r="A297" s="32"/>
      <c r="B297" s="31"/>
      <c r="C297" s="30"/>
      <c r="D297" s="9">
        <v>2019</v>
      </c>
      <c r="E297" s="16">
        <f t="shared" si="148"/>
        <v>0</v>
      </c>
      <c r="F297" s="16">
        <f t="shared" si="148"/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30"/>
      <c r="P297" s="30"/>
      <c r="Q297" s="30"/>
    </row>
    <row r="298" spans="1:17" ht="42.75" customHeight="1">
      <c r="A298" s="32"/>
      <c r="B298" s="31"/>
      <c r="C298" s="30"/>
      <c r="D298" s="9">
        <v>2020</v>
      </c>
      <c r="E298" s="16">
        <f t="shared" si="148"/>
        <v>0</v>
      </c>
      <c r="F298" s="16">
        <f t="shared" si="148"/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30"/>
      <c r="P298" s="30"/>
      <c r="Q298" s="30"/>
    </row>
    <row r="299" spans="1:17" ht="41.25" customHeight="1">
      <c r="A299" s="32" t="s">
        <v>834</v>
      </c>
      <c r="B299" s="31" t="s">
        <v>612</v>
      </c>
      <c r="C299" s="33" t="s">
        <v>467</v>
      </c>
      <c r="D299" s="9" t="s">
        <v>1</v>
      </c>
      <c r="E299" s="10">
        <f>E300+E301+E302</f>
        <v>19872.5</v>
      </c>
      <c r="F299" s="10">
        <f>F300+F301+F302</f>
        <v>0</v>
      </c>
      <c r="G299" s="10">
        <f aca="true" t="shared" si="149" ref="G299:N299">G300+G301+G302</f>
        <v>0</v>
      </c>
      <c r="H299" s="10">
        <f t="shared" si="149"/>
        <v>0</v>
      </c>
      <c r="I299" s="10">
        <f t="shared" si="149"/>
        <v>0</v>
      </c>
      <c r="J299" s="10">
        <f t="shared" si="149"/>
        <v>0</v>
      </c>
      <c r="K299" s="10">
        <f t="shared" si="149"/>
        <v>19872.5</v>
      </c>
      <c r="L299" s="10">
        <f t="shared" si="149"/>
        <v>0</v>
      </c>
      <c r="M299" s="10">
        <f t="shared" si="149"/>
        <v>0</v>
      </c>
      <c r="N299" s="10">
        <f t="shared" si="149"/>
        <v>0</v>
      </c>
      <c r="O299" s="30" t="s">
        <v>463</v>
      </c>
      <c r="P299" s="30" t="s">
        <v>495</v>
      </c>
      <c r="Q299" s="30"/>
    </row>
    <row r="300" spans="1:17" ht="41.25" customHeight="1">
      <c r="A300" s="32"/>
      <c r="B300" s="31"/>
      <c r="C300" s="33"/>
      <c r="D300" s="9">
        <v>2018</v>
      </c>
      <c r="E300" s="16">
        <f aca="true" t="shared" si="150" ref="E300:F302">G300+I300+K300+M300</f>
        <v>7872.5</v>
      </c>
      <c r="F300" s="16">
        <f t="shared" si="150"/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7872.5</v>
      </c>
      <c r="L300" s="10">
        <v>0</v>
      </c>
      <c r="M300" s="10">
        <v>0</v>
      </c>
      <c r="N300" s="10">
        <v>0</v>
      </c>
      <c r="O300" s="30"/>
      <c r="P300" s="30"/>
      <c r="Q300" s="30"/>
    </row>
    <row r="301" spans="1:17" ht="41.25" customHeight="1">
      <c r="A301" s="32"/>
      <c r="B301" s="31"/>
      <c r="C301" s="33"/>
      <c r="D301" s="9">
        <v>2019</v>
      </c>
      <c r="E301" s="16">
        <f t="shared" si="150"/>
        <v>10000</v>
      </c>
      <c r="F301" s="16">
        <f t="shared" si="150"/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10000</v>
      </c>
      <c r="L301" s="10">
        <v>0</v>
      </c>
      <c r="M301" s="10">
        <v>0</v>
      </c>
      <c r="N301" s="10">
        <v>0</v>
      </c>
      <c r="O301" s="30"/>
      <c r="P301" s="30"/>
      <c r="Q301" s="30"/>
    </row>
    <row r="302" spans="1:17" ht="247.5" customHeight="1">
      <c r="A302" s="32"/>
      <c r="B302" s="31"/>
      <c r="C302" s="33"/>
      <c r="D302" s="9">
        <v>2020</v>
      </c>
      <c r="E302" s="16">
        <f t="shared" si="150"/>
        <v>2000</v>
      </c>
      <c r="F302" s="16">
        <f t="shared" si="150"/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2000</v>
      </c>
      <c r="L302" s="10">
        <v>0</v>
      </c>
      <c r="M302" s="10">
        <v>0</v>
      </c>
      <c r="N302" s="10">
        <v>0</v>
      </c>
      <c r="O302" s="30"/>
      <c r="P302" s="30"/>
      <c r="Q302" s="30"/>
    </row>
    <row r="303" spans="1:17" ht="42.75" customHeight="1">
      <c r="A303" s="34" t="s">
        <v>835</v>
      </c>
      <c r="B303" s="31" t="s">
        <v>490</v>
      </c>
      <c r="C303" s="33" t="s">
        <v>467</v>
      </c>
      <c r="D303" s="9" t="s">
        <v>1</v>
      </c>
      <c r="E303" s="10">
        <f>E304+E305+E306</f>
        <v>9000</v>
      </c>
      <c r="F303" s="10">
        <f>F304+F305+F306</f>
        <v>1041.4</v>
      </c>
      <c r="G303" s="10">
        <f aca="true" t="shared" si="151" ref="G303:N303">G304+G305+G306</f>
        <v>0</v>
      </c>
      <c r="H303" s="10">
        <f t="shared" si="151"/>
        <v>0</v>
      </c>
      <c r="I303" s="10">
        <f t="shared" si="151"/>
        <v>0</v>
      </c>
      <c r="J303" s="10">
        <f t="shared" si="151"/>
        <v>0</v>
      </c>
      <c r="K303" s="10">
        <f t="shared" si="151"/>
        <v>9000</v>
      </c>
      <c r="L303" s="10">
        <f t="shared" si="151"/>
        <v>1041.4</v>
      </c>
      <c r="M303" s="10">
        <f t="shared" si="151"/>
        <v>0</v>
      </c>
      <c r="N303" s="10">
        <f t="shared" si="151"/>
        <v>0</v>
      </c>
      <c r="O303" s="30" t="s">
        <v>463</v>
      </c>
      <c r="P303" s="30" t="s">
        <v>175</v>
      </c>
      <c r="Q303" s="30" t="s">
        <v>718</v>
      </c>
    </row>
    <row r="304" spans="1:17" ht="42.75" customHeight="1">
      <c r="A304" s="34"/>
      <c r="B304" s="31"/>
      <c r="C304" s="33"/>
      <c r="D304" s="9">
        <v>2018</v>
      </c>
      <c r="E304" s="16">
        <f aca="true" t="shared" si="152" ref="E304:F306">G304+I304+K304+M304</f>
        <v>3000</v>
      </c>
      <c r="F304" s="16">
        <f t="shared" si="152"/>
        <v>1041.4</v>
      </c>
      <c r="G304" s="10">
        <v>0</v>
      </c>
      <c r="H304" s="10">
        <v>0</v>
      </c>
      <c r="I304" s="10">
        <v>0</v>
      </c>
      <c r="J304" s="10">
        <v>0</v>
      </c>
      <c r="K304" s="10">
        <v>3000</v>
      </c>
      <c r="L304" s="10">
        <v>1041.4</v>
      </c>
      <c r="M304" s="10">
        <v>0</v>
      </c>
      <c r="N304" s="10">
        <v>0</v>
      </c>
      <c r="O304" s="30"/>
      <c r="P304" s="30"/>
      <c r="Q304" s="30"/>
    </row>
    <row r="305" spans="1:17" ht="42.75" customHeight="1">
      <c r="A305" s="34"/>
      <c r="B305" s="31"/>
      <c r="C305" s="33"/>
      <c r="D305" s="9">
        <v>2019</v>
      </c>
      <c r="E305" s="16">
        <f t="shared" si="152"/>
        <v>3000</v>
      </c>
      <c r="F305" s="16">
        <f t="shared" si="152"/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3000</v>
      </c>
      <c r="L305" s="10">
        <v>0</v>
      </c>
      <c r="M305" s="10">
        <v>0</v>
      </c>
      <c r="N305" s="10">
        <v>0</v>
      </c>
      <c r="O305" s="30"/>
      <c r="P305" s="30"/>
      <c r="Q305" s="30"/>
    </row>
    <row r="306" spans="1:17" ht="41.25" customHeight="1">
      <c r="A306" s="34"/>
      <c r="B306" s="31"/>
      <c r="C306" s="33"/>
      <c r="D306" s="9">
        <v>2020</v>
      </c>
      <c r="E306" s="16">
        <f t="shared" si="152"/>
        <v>3000</v>
      </c>
      <c r="F306" s="16">
        <f t="shared" si="152"/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3000</v>
      </c>
      <c r="L306" s="10">
        <v>0</v>
      </c>
      <c r="M306" s="10">
        <v>0</v>
      </c>
      <c r="N306" s="10">
        <v>0</v>
      </c>
      <c r="O306" s="30"/>
      <c r="P306" s="30"/>
      <c r="Q306" s="30"/>
    </row>
    <row r="307" spans="1:17" ht="39" customHeight="1">
      <c r="A307" s="34" t="s">
        <v>836</v>
      </c>
      <c r="B307" s="31" t="s">
        <v>491</v>
      </c>
      <c r="C307" s="33" t="s">
        <v>467</v>
      </c>
      <c r="D307" s="9" t="s">
        <v>1</v>
      </c>
      <c r="E307" s="10">
        <f>E308+E309+E310</f>
        <v>1890</v>
      </c>
      <c r="F307" s="10">
        <f>F308+F309+F310</f>
        <v>58</v>
      </c>
      <c r="G307" s="10">
        <f aca="true" t="shared" si="153" ref="G307:N307">G308+G309+G310</f>
        <v>0</v>
      </c>
      <c r="H307" s="10">
        <f t="shared" si="153"/>
        <v>0</v>
      </c>
      <c r="I307" s="10">
        <f t="shared" si="153"/>
        <v>0</v>
      </c>
      <c r="J307" s="10">
        <f t="shared" si="153"/>
        <v>0</v>
      </c>
      <c r="K307" s="10">
        <f t="shared" si="153"/>
        <v>1890</v>
      </c>
      <c r="L307" s="10">
        <f t="shared" si="153"/>
        <v>58</v>
      </c>
      <c r="M307" s="10">
        <f t="shared" si="153"/>
        <v>0</v>
      </c>
      <c r="N307" s="10">
        <f t="shared" si="153"/>
        <v>0</v>
      </c>
      <c r="O307" s="30" t="s">
        <v>463</v>
      </c>
      <c r="P307" s="30" t="s">
        <v>175</v>
      </c>
      <c r="Q307" s="30" t="s">
        <v>720</v>
      </c>
    </row>
    <row r="308" spans="1:17" ht="39" customHeight="1">
      <c r="A308" s="34"/>
      <c r="B308" s="31"/>
      <c r="C308" s="33"/>
      <c r="D308" s="9">
        <v>2018</v>
      </c>
      <c r="E308" s="16">
        <f aca="true" t="shared" si="154" ref="E308:F310">G308+I308+K308+M308</f>
        <v>630</v>
      </c>
      <c r="F308" s="16">
        <f t="shared" si="154"/>
        <v>58</v>
      </c>
      <c r="G308" s="10">
        <v>0</v>
      </c>
      <c r="H308" s="10">
        <v>0</v>
      </c>
      <c r="I308" s="10">
        <v>0</v>
      </c>
      <c r="J308" s="10">
        <v>0</v>
      </c>
      <c r="K308" s="10">
        <v>630</v>
      </c>
      <c r="L308" s="10">
        <v>58</v>
      </c>
      <c r="M308" s="10">
        <v>0</v>
      </c>
      <c r="N308" s="10">
        <v>0</v>
      </c>
      <c r="O308" s="30"/>
      <c r="P308" s="30"/>
      <c r="Q308" s="30"/>
    </row>
    <row r="309" spans="1:17" ht="39" customHeight="1">
      <c r="A309" s="34"/>
      <c r="B309" s="31"/>
      <c r="C309" s="33"/>
      <c r="D309" s="9">
        <v>2019</v>
      </c>
      <c r="E309" s="16">
        <f t="shared" si="154"/>
        <v>630</v>
      </c>
      <c r="F309" s="16">
        <f t="shared" si="154"/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630</v>
      </c>
      <c r="L309" s="10">
        <v>0</v>
      </c>
      <c r="M309" s="10">
        <v>0</v>
      </c>
      <c r="N309" s="10">
        <v>0</v>
      </c>
      <c r="O309" s="30"/>
      <c r="P309" s="30"/>
      <c r="Q309" s="30"/>
    </row>
    <row r="310" spans="1:17" ht="51.75" customHeight="1">
      <c r="A310" s="34"/>
      <c r="B310" s="31"/>
      <c r="C310" s="33"/>
      <c r="D310" s="9">
        <v>2020</v>
      </c>
      <c r="E310" s="16">
        <f t="shared" si="154"/>
        <v>630</v>
      </c>
      <c r="F310" s="16">
        <f t="shared" si="154"/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630</v>
      </c>
      <c r="L310" s="10">
        <v>0</v>
      </c>
      <c r="M310" s="10">
        <v>0</v>
      </c>
      <c r="N310" s="10">
        <v>0</v>
      </c>
      <c r="O310" s="30"/>
      <c r="P310" s="30"/>
      <c r="Q310" s="30"/>
    </row>
    <row r="311" spans="1:17" ht="38.25" customHeight="1">
      <c r="A311" s="32" t="s">
        <v>837</v>
      </c>
      <c r="B311" s="31" t="s">
        <v>492</v>
      </c>
      <c r="C311" s="33" t="s">
        <v>467</v>
      </c>
      <c r="D311" s="9" t="s">
        <v>1</v>
      </c>
      <c r="E311" s="10">
        <f>E312+E313+E314</f>
        <v>9416</v>
      </c>
      <c r="F311" s="10">
        <f>F312+F313+F314</f>
        <v>827</v>
      </c>
      <c r="G311" s="10">
        <f aca="true" t="shared" si="155" ref="G311:N311">G312+G313+G314</f>
        <v>0</v>
      </c>
      <c r="H311" s="10">
        <f t="shared" si="155"/>
        <v>0</v>
      </c>
      <c r="I311" s="10">
        <f t="shared" si="155"/>
        <v>0</v>
      </c>
      <c r="J311" s="10">
        <f t="shared" si="155"/>
        <v>0</v>
      </c>
      <c r="K311" s="10">
        <f t="shared" si="155"/>
        <v>9416</v>
      </c>
      <c r="L311" s="10">
        <f t="shared" si="155"/>
        <v>827</v>
      </c>
      <c r="M311" s="10">
        <f t="shared" si="155"/>
        <v>0</v>
      </c>
      <c r="N311" s="10">
        <f t="shared" si="155"/>
        <v>0</v>
      </c>
      <c r="O311" s="30" t="s">
        <v>463</v>
      </c>
      <c r="P311" s="30" t="s">
        <v>175</v>
      </c>
      <c r="Q311" s="30" t="s">
        <v>720</v>
      </c>
    </row>
    <row r="312" spans="1:17" ht="38.25" customHeight="1">
      <c r="A312" s="32"/>
      <c r="B312" s="31"/>
      <c r="C312" s="33"/>
      <c r="D312" s="9">
        <v>2018</v>
      </c>
      <c r="E312" s="16">
        <f aca="true" t="shared" si="156" ref="E312:F314">G312+I312+K312+M312</f>
        <v>5478</v>
      </c>
      <c r="F312" s="16">
        <f t="shared" si="156"/>
        <v>827</v>
      </c>
      <c r="G312" s="10">
        <v>0</v>
      </c>
      <c r="H312" s="10">
        <v>0</v>
      </c>
      <c r="I312" s="10">
        <v>0</v>
      </c>
      <c r="J312" s="10">
        <v>0</v>
      </c>
      <c r="K312" s="10">
        <v>5478</v>
      </c>
      <c r="L312" s="10">
        <v>827</v>
      </c>
      <c r="M312" s="10">
        <v>0</v>
      </c>
      <c r="N312" s="10">
        <v>0</v>
      </c>
      <c r="O312" s="30"/>
      <c r="P312" s="30"/>
      <c r="Q312" s="30"/>
    </row>
    <row r="313" spans="1:17" ht="38.25" customHeight="1">
      <c r="A313" s="32"/>
      <c r="B313" s="31"/>
      <c r="C313" s="33"/>
      <c r="D313" s="9">
        <v>2019</v>
      </c>
      <c r="E313" s="16">
        <f t="shared" si="156"/>
        <v>3740</v>
      </c>
      <c r="F313" s="16">
        <f t="shared" si="156"/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3740</v>
      </c>
      <c r="L313" s="10">
        <v>0</v>
      </c>
      <c r="M313" s="10">
        <v>0</v>
      </c>
      <c r="N313" s="10">
        <v>0</v>
      </c>
      <c r="O313" s="30"/>
      <c r="P313" s="30"/>
      <c r="Q313" s="30"/>
    </row>
    <row r="314" spans="1:17" ht="64.5" customHeight="1">
      <c r="A314" s="32"/>
      <c r="B314" s="31"/>
      <c r="C314" s="33"/>
      <c r="D314" s="9">
        <v>2020</v>
      </c>
      <c r="E314" s="16">
        <f t="shared" si="156"/>
        <v>198</v>
      </c>
      <c r="F314" s="16">
        <f t="shared" si="156"/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198</v>
      </c>
      <c r="L314" s="10">
        <v>0</v>
      </c>
      <c r="M314" s="10">
        <v>0</v>
      </c>
      <c r="N314" s="10">
        <v>0</v>
      </c>
      <c r="O314" s="30"/>
      <c r="P314" s="30"/>
      <c r="Q314" s="30"/>
    </row>
    <row r="315" spans="1:17" ht="43.5" customHeight="1">
      <c r="A315" s="34" t="s">
        <v>838</v>
      </c>
      <c r="B315" s="31" t="s">
        <v>780</v>
      </c>
      <c r="C315" s="33" t="s">
        <v>467</v>
      </c>
      <c r="D315" s="9" t="s">
        <v>1</v>
      </c>
      <c r="E315" s="10">
        <f>E316+E317+E318</f>
        <v>31080</v>
      </c>
      <c r="F315" s="10">
        <f>F316+F317+F318</f>
        <v>1643.1000000000001</v>
      </c>
      <c r="G315" s="10">
        <f aca="true" t="shared" si="157" ref="G315:N315">G316+G317+G318</f>
        <v>0</v>
      </c>
      <c r="H315" s="10">
        <f t="shared" si="157"/>
        <v>0</v>
      </c>
      <c r="I315" s="10">
        <f t="shared" si="157"/>
        <v>0</v>
      </c>
      <c r="J315" s="10">
        <f t="shared" si="157"/>
        <v>0</v>
      </c>
      <c r="K315" s="10">
        <f t="shared" si="157"/>
        <v>31080</v>
      </c>
      <c r="L315" s="10">
        <f t="shared" si="157"/>
        <v>1643.1000000000001</v>
      </c>
      <c r="M315" s="10">
        <f t="shared" si="157"/>
        <v>0</v>
      </c>
      <c r="N315" s="10">
        <f t="shared" si="157"/>
        <v>0</v>
      </c>
      <c r="O315" s="30" t="s">
        <v>463</v>
      </c>
      <c r="P315" s="30" t="s">
        <v>175</v>
      </c>
      <c r="Q315" s="30" t="s">
        <v>720</v>
      </c>
    </row>
    <row r="316" spans="1:17" ht="43.5" customHeight="1">
      <c r="A316" s="34"/>
      <c r="B316" s="31"/>
      <c r="C316" s="33"/>
      <c r="D316" s="9">
        <v>2018</v>
      </c>
      <c r="E316" s="16">
        <f aca="true" t="shared" si="158" ref="E316:F318">G316+I316+K316+M316</f>
        <v>11080</v>
      </c>
      <c r="F316" s="16">
        <f t="shared" si="158"/>
        <v>1643.1000000000001</v>
      </c>
      <c r="G316" s="10">
        <v>0</v>
      </c>
      <c r="H316" s="10">
        <v>0</v>
      </c>
      <c r="I316" s="10">
        <v>0</v>
      </c>
      <c r="J316" s="10">
        <v>0</v>
      </c>
      <c r="K316" s="10">
        <v>11080</v>
      </c>
      <c r="L316" s="10">
        <f>1600.2+42.9</f>
        <v>1643.1000000000001</v>
      </c>
      <c r="M316" s="10">
        <v>0</v>
      </c>
      <c r="N316" s="10">
        <v>0</v>
      </c>
      <c r="O316" s="30"/>
      <c r="P316" s="30"/>
      <c r="Q316" s="30"/>
    </row>
    <row r="317" spans="1:17" ht="43.5" customHeight="1">
      <c r="A317" s="34"/>
      <c r="B317" s="31"/>
      <c r="C317" s="33"/>
      <c r="D317" s="9">
        <v>2019</v>
      </c>
      <c r="E317" s="16">
        <f t="shared" si="158"/>
        <v>10000</v>
      </c>
      <c r="F317" s="16">
        <f t="shared" si="158"/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10000</v>
      </c>
      <c r="L317" s="10">
        <v>0</v>
      </c>
      <c r="M317" s="10">
        <v>0</v>
      </c>
      <c r="N317" s="10">
        <v>0</v>
      </c>
      <c r="O317" s="30"/>
      <c r="P317" s="30"/>
      <c r="Q317" s="30"/>
    </row>
    <row r="318" spans="1:17" ht="43.5" customHeight="1">
      <c r="A318" s="34"/>
      <c r="B318" s="31"/>
      <c r="C318" s="33"/>
      <c r="D318" s="9">
        <v>2020</v>
      </c>
      <c r="E318" s="16">
        <f t="shared" si="158"/>
        <v>10000</v>
      </c>
      <c r="F318" s="16">
        <f t="shared" si="158"/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10000</v>
      </c>
      <c r="L318" s="10">
        <v>0</v>
      </c>
      <c r="M318" s="10">
        <v>0</v>
      </c>
      <c r="N318" s="10">
        <v>0</v>
      </c>
      <c r="O318" s="30"/>
      <c r="P318" s="30"/>
      <c r="Q318" s="30"/>
    </row>
    <row r="319" spans="1:17" ht="45.75" customHeight="1">
      <c r="A319" s="34" t="s">
        <v>839</v>
      </c>
      <c r="B319" s="31" t="s">
        <v>781</v>
      </c>
      <c r="C319" s="33" t="s">
        <v>467</v>
      </c>
      <c r="D319" s="9" t="s">
        <v>1</v>
      </c>
      <c r="E319" s="10">
        <f>E320+E321+E322</f>
        <v>6356</v>
      </c>
      <c r="F319" s="10">
        <f>F320+F321+F322</f>
        <v>323.7</v>
      </c>
      <c r="G319" s="10">
        <f aca="true" t="shared" si="159" ref="G319:N319">G320+G321+G322</f>
        <v>0</v>
      </c>
      <c r="H319" s="10">
        <f t="shared" si="159"/>
        <v>0</v>
      </c>
      <c r="I319" s="10">
        <f t="shared" si="159"/>
        <v>0</v>
      </c>
      <c r="J319" s="10">
        <f t="shared" si="159"/>
        <v>0</v>
      </c>
      <c r="K319" s="10">
        <f t="shared" si="159"/>
        <v>6356</v>
      </c>
      <c r="L319" s="10">
        <f t="shared" si="159"/>
        <v>323.7</v>
      </c>
      <c r="M319" s="10">
        <f t="shared" si="159"/>
        <v>0</v>
      </c>
      <c r="N319" s="10">
        <f t="shared" si="159"/>
        <v>0</v>
      </c>
      <c r="O319" s="30" t="s">
        <v>463</v>
      </c>
      <c r="P319" s="30" t="s">
        <v>175</v>
      </c>
      <c r="Q319" s="30" t="s">
        <v>720</v>
      </c>
    </row>
    <row r="320" spans="1:17" ht="45.75" customHeight="1">
      <c r="A320" s="34"/>
      <c r="B320" s="31"/>
      <c r="C320" s="33"/>
      <c r="D320" s="9">
        <v>2018</v>
      </c>
      <c r="E320" s="16">
        <f aca="true" t="shared" si="160" ref="E320:F322">G320+I320+K320+M320</f>
        <v>2152</v>
      </c>
      <c r="F320" s="16">
        <f t="shared" si="160"/>
        <v>323.7</v>
      </c>
      <c r="G320" s="10">
        <v>0</v>
      </c>
      <c r="H320" s="10">
        <v>0</v>
      </c>
      <c r="I320" s="10">
        <v>0</v>
      </c>
      <c r="J320" s="10">
        <v>0</v>
      </c>
      <c r="K320" s="10">
        <v>2152</v>
      </c>
      <c r="L320" s="10">
        <f>314+9.7</f>
        <v>323.7</v>
      </c>
      <c r="M320" s="10">
        <v>0</v>
      </c>
      <c r="N320" s="10">
        <v>0</v>
      </c>
      <c r="O320" s="30"/>
      <c r="P320" s="30"/>
      <c r="Q320" s="30"/>
    </row>
    <row r="321" spans="1:17" ht="45.75" customHeight="1">
      <c r="A321" s="34"/>
      <c r="B321" s="31"/>
      <c r="C321" s="33"/>
      <c r="D321" s="9">
        <v>2019</v>
      </c>
      <c r="E321" s="16">
        <f t="shared" si="160"/>
        <v>2102</v>
      </c>
      <c r="F321" s="16">
        <f t="shared" si="160"/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2102</v>
      </c>
      <c r="L321" s="10">
        <v>0</v>
      </c>
      <c r="M321" s="10">
        <v>0</v>
      </c>
      <c r="N321" s="10">
        <v>0</v>
      </c>
      <c r="O321" s="30"/>
      <c r="P321" s="30"/>
      <c r="Q321" s="30"/>
    </row>
    <row r="322" spans="1:17" ht="45.75" customHeight="1">
      <c r="A322" s="34"/>
      <c r="B322" s="31"/>
      <c r="C322" s="33"/>
      <c r="D322" s="9">
        <v>2020</v>
      </c>
      <c r="E322" s="16">
        <f t="shared" si="160"/>
        <v>2102</v>
      </c>
      <c r="F322" s="16">
        <f t="shared" si="160"/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2102</v>
      </c>
      <c r="L322" s="10">
        <v>0</v>
      </c>
      <c r="M322" s="10">
        <v>0</v>
      </c>
      <c r="N322" s="10">
        <v>0</v>
      </c>
      <c r="O322" s="30"/>
      <c r="P322" s="30"/>
      <c r="Q322" s="30"/>
    </row>
    <row r="323" spans="1:17" ht="38.25" customHeight="1">
      <c r="A323" s="32" t="s">
        <v>840</v>
      </c>
      <c r="B323" s="31" t="s">
        <v>493</v>
      </c>
      <c r="C323" s="33" t="s">
        <v>467</v>
      </c>
      <c r="D323" s="9" t="s">
        <v>1</v>
      </c>
      <c r="E323" s="10">
        <f>E324+E325+E326</f>
        <v>9450.5</v>
      </c>
      <c r="F323" s="10">
        <f>F324+F325+F326</f>
        <v>0</v>
      </c>
      <c r="G323" s="10">
        <f aca="true" t="shared" si="161" ref="G323:N323">G324+G325+G326</f>
        <v>0</v>
      </c>
      <c r="H323" s="10">
        <f t="shared" si="161"/>
        <v>0</v>
      </c>
      <c r="I323" s="10">
        <f t="shared" si="161"/>
        <v>0</v>
      </c>
      <c r="J323" s="10">
        <f t="shared" si="161"/>
        <v>0</v>
      </c>
      <c r="K323" s="10">
        <f t="shared" si="161"/>
        <v>9450.5</v>
      </c>
      <c r="L323" s="10">
        <f t="shared" si="161"/>
        <v>0</v>
      </c>
      <c r="M323" s="10">
        <f t="shared" si="161"/>
        <v>0</v>
      </c>
      <c r="N323" s="10">
        <f t="shared" si="161"/>
        <v>0</v>
      </c>
      <c r="O323" s="30" t="s">
        <v>463</v>
      </c>
      <c r="P323" s="30" t="s">
        <v>175</v>
      </c>
      <c r="Q323" s="30"/>
    </row>
    <row r="324" spans="1:17" ht="38.25" customHeight="1">
      <c r="A324" s="32"/>
      <c r="B324" s="31"/>
      <c r="C324" s="33"/>
      <c r="D324" s="9">
        <v>2018</v>
      </c>
      <c r="E324" s="16">
        <f aca="true" t="shared" si="162" ref="E324:F326">G324+I324+K324+M324</f>
        <v>6605</v>
      </c>
      <c r="F324" s="16">
        <f t="shared" si="162"/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6605</v>
      </c>
      <c r="L324" s="10">
        <v>0</v>
      </c>
      <c r="M324" s="10">
        <v>0</v>
      </c>
      <c r="N324" s="10">
        <v>0</v>
      </c>
      <c r="O324" s="30"/>
      <c r="P324" s="30"/>
      <c r="Q324" s="30"/>
    </row>
    <row r="325" spans="1:17" ht="38.25" customHeight="1">
      <c r="A325" s="32"/>
      <c r="B325" s="31"/>
      <c r="C325" s="33"/>
      <c r="D325" s="9">
        <v>2019</v>
      </c>
      <c r="E325" s="16">
        <f t="shared" si="162"/>
        <v>2120.5</v>
      </c>
      <c r="F325" s="16">
        <f t="shared" si="162"/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2120.5</v>
      </c>
      <c r="L325" s="10">
        <v>0</v>
      </c>
      <c r="M325" s="10">
        <v>0</v>
      </c>
      <c r="N325" s="10">
        <v>0</v>
      </c>
      <c r="O325" s="30"/>
      <c r="P325" s="30"/>
      <c r="Q325" s="30"/>
    </row>
    <row r="326" spans="1:17" ht="162" customHeight="1">
      <c r="A326" s="32"/>
      <c r="B326" s="31"/>
      <c r="C326" s="33"/>
      <c r="D326" s="9">
        <v>2020</v>
      </c>
      <c r="E326" s="16">
        <f t="shared" si="162"/>
        <v>725</v>
      </c>
      <c r="F326" s="16">
        <f t="shared" si="162"/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725</v>
      </c>
      <c r="L326" s="10">
        <v>0</v>
      </c>
      <c r="M326" s="10">
        <v>0</v>
      </c>
      <c r="N326" s="10">
        <v>0</v>
      </c>
      <c r="O326" s="30"/>
      <c r="P326" s="30"/>
      <c r="Q326" s="30"/>
    </row>
    <row r="327" spans="1:17" ht="29.25" customHeight="1">
      <c r="A327" s="35" t="s">
        <v>14</v>
      </c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</row>
    <row r="328" spans="1:17" ht="30.75" customHeight="1">
      <c r="A328" s="43"/>
      <c r="B328" s="36" t="s">
        <v>23</v>
      </c>
      <c r="C328" s="30"/>
      <c r="D328" s="7" t="s">
        <v>1</v>
      </c>
      <c r="E328" s="6">
        <f aca="true" t="shared" si="163" ref="E328:F331">G328+I328+K328+M328</f>
        <v>11085.8</v>
      </c>
      <c r="F328" s="6">
        <f t="shared" si="163"/>
        <v>0</v>
      </c>
      <c r="G328" s="6">
        <f aca="true" t="shared" si="164" ref="G328:N328">G329+G330+G331</f>
        <v>0</v>
      </c>
      <c r="H328" s="6">
        <f t="shared" si="164"/>
        <v>0</v>
      </c>
      <c r="I328" s="6">
        <f t="shared" si="164"/>
        <v>0</v>
      </c>
      <c r="J328" s="6">
        <f t="shared" si="164"/>
        <v>0</v>
      </c>
      <c r="K328" s="6">
        <f t="shared" si="164"/>
        <v>11085.8</v>
      </c>
      <c r="L328" s="6">
        <f t="shared" si="164"/>
        <v>0</v>
      </c>
      <c r="M328" s="6">
        <f t="shared" si="164"/>
        <v>0</v>
      </c>
      <c r="N328" s="6">
        <f t="shared" si="164"/>
        <v>0</v>
      </c>
      <c r="O328" s="30"/>
      <c r="P328" s="30"/>
      <c r="Q328" s="30"/>
    </row>
    <row r="329" spans="1:17" ht="30.75" customHeight="1">
      <c r="A329" s="43"/>
      <c r="B329" s="36"/>
      <c r="C329" s="30"/>
      <c r="D329" s="4">
        <v>2018</v>
      </c>
      <c r="E329" s="6">
        <f t="shared" si="163"/>
        <v>8310.8</v>
      </c>
      <c r="F329" s="6">
        <f t="shared" si="163"/>
        <v>0</v>
      </c>
      <c r="G329" s="6">
        <f aca="true" t="shared" si="165" ref="G329:N331">G333+G337+G341+G345+G349</f>
        <v>0</v>
      </c>
      <c r="H329" s="6">
        <f t="shared" si="165"/>
        <v>0</v>
      </c>
      <c r="I329" s="6">
        <f t="shared" si="165"/>
        <v>0</v>
      </c>
      <c r="J329" s="6">
        <f>J333+J337+J341+J345+J349</f>
        <v>0</v>
      </c>
      <c r="K329" s="6">
        <f t="shared" si="165"/>
        <v>8310.8</v>
      </c>
      <c r="L329" s="6">
        <f>L333+L337+L341+L345+L349</f>
        <v>0</v>
      </c>
      <c r="M329" s="6">
        <f t="shared" si="165"/>
        <v>0</v>
      </c>
      <c r="N329" s="6">
        <f>N333+N337+N341+N345+N349</f>
        <v>0</v>
      </c>
      <c r="O329" s="30"/>
      <c r="P329" s="30"/>
      <c r="Q329" s="30"/>
    </row>
    <row r="330" spans="1:17" ht="30.75" customHeight="1">
      <c r="A330" s="43"/>
      <c r="B330" s="36"/>
      <c r="C330" s="30"/>
      <c r="D330" s="4">
        <v>2019</v>
      </c>
      <c r="E330" s="6">
        <f t="shared" si="163"/>
        <v>175</v>
      </c>
      <c r="F330" s="6">
        <f t="shared" si="163"/>
        <v>0</v>
      </c>
      <c r="G330" s="6">
        <f t="shared" si="165"/>
        <v>0</v>
      </c>
      <c r="H330" s="6">
        <f t="shared" si="165"/>
        <v>0</v>
      </c>
      <c r="I330" s="6">
        <f t="shared" si="165"/>
        <v>0</v>
      </c>
      <c r="J330" s="6">
        <f t="shared" si="165"/>
        <v>0</v>
      </c>
      <c r="K330" s="6">
        <f t="shared" si="165"/>
        <v>175</v>
      </c>
      <c r="L330" s="6">
        <f t="shared" si="165"/>
        <v>0</v>
      </c>
      <c r="M330" s="6">
        <f t="shared" si="165"/>
        <v>0</v>
      </c>
      <c r="N330" s="6">
        <f t="shared" si="165"/>
        <v>0</v>
      </c>
      <c r="O330" s="30"/>
      <c r="P330" s="30"/>
      <c r="Q330" s="30"/>
    </row>
    <row r="331" spans="1:17" ht="30.75" customHeight="1">
      <c r="A331" s="43"/>
      <c r="B331" s="36"/>
      <c r="C331" s="30"/>
      <c r="D331" s="4">
        <v>2020</v>
      </c>
      <c r="E331" s="6">
        <f t="shared" si="163"/>
        <v>2600</v>
      </c>
      <c r="F331" s="6">
        <f t="shared" si="163"/>
        <v>0</v>
      </c>
      <c r="G331" s="6">
        <f t="shared" si="165"/>
        <v>0</v>
      </c>
      <c r="H331" s="6">
        <f t="shared" si="165"/>
        <v>0</v>
      </c>
      <c r="I331" s="6">
        <f t="shared" si="165"/>
        <v>0</v>
      </c>
      <c r="J331" s="6">
        <f t="shared" si="165"/>
        <v>0</v>
      </c>
      <c r="K331" s="6">
        <f t="shared" si="165"/>
        <v>2600</v>
      </c>
      <c r="L331" s="6">
        <f t="shared" si="165"/>
        <v>0</v>
      </c>
      <c r="M331" s="6">
        <f t="shared" si="165"/>
        <v>0</v>
      </c>
      <c r="N331" s="6">
        <f t="shared" si="165"/>
        <v>0</v>
      </c>
      <c r="O331" s="30"/>
      <c r="P331" s="30"/>
      <c r="Q331" s="30"/>
    </row>
    <row r="332" spans="1:17" ht="30.75" customHeight="1">
      <c r="A332" s="32" t="s">
        <v>34</v>
      </c>
      <c r="B332" s="31" t="s">
        <v>250</v>
      </c>
      <c r="C332" s="38" t="s">
        <v>72</v>
      </c>
      <c r="D332" s="8" t="s">
        <v>1</v>
      </c>
      <c r="E332" s="10">
        <f>E333+E334+E335</f>
        <v>7875.8</v>
      </c>
      <c r="F332" s="10">
        <f>F333+F334+F335</f>
        <v>0</v>
      </c>
      <c r="G332" s="10">
        <f>G333+G334+G335</f>
        <v>0</v>
      </c>
      <c r="H332" s="10">
        <f aca="true" t="shared" si="166" ref="H332:N332">H333+H334+H335</f>
        <v>0</v>
      </c>
      <c r="I332" s="10">
        <f t="shared" si="166"/>
        <v>0</v>
      </c>
      <c r="J332" s="10">
        <f t="shared" si="166"/>
        <v>0</v>
      </c>
      <c r="K332" s="10">
        <f t="shared" si="166"/>
        <v>7875.8</v>
      </c>
      <c r="L332" s="10">
        <f t="shared" si="166"/>
        <v>0</v>
      </c>
      <c r="M332" s="10">
        <f t="shared" si="166"/>
        <v>0</v>
      </c>
      <c r="N332" s="10">
        <f t="shared" si="166"/>
        <v>0</v>
      </c>
      <c r="O332" s="30" t="s">
        <v>251</v>
      </c>
      <c r="P332" s="30" t="s">
        <v>253</v>
      </c>
      <c r="Q332" s="30"/>
    </row>
    <row r="333" spans="1:17" ht="30.75" customHeight="1">
      <c r="A333" s="32"/>
      <c r="B333" s="31"/>
      <c r="C333" s="38"/>
      <c r="D333" s="9">
        <v>2018</v>
      </c>
      <c r="E333" s="10">
        <f>G333+I333+K333+M333</f>
        <v>7875.8</v>
      </c>
      <c r="F333" s="10">
        <f>H333+J333+L333+N333</f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7875.8</v>
      </c>
      <c r="L333" s="10">
        <v>0</v>
      </c>
      <c r="M333" s="10">
        <v>0</v>
      </c>
      <c r="N333" s="10">
        <v>0</v>
      </c>
      <c r="O333" s="30"/>
      <c r="P333" s="30"/>
      <c r="Q333" s="30"/>
    </row>
    <row r="334" spans="1:17" ht="33" customHeight="1">
      <c r="A334" s="32"/>
      <c r="B334" s="31"/>
      <c r="C334" s="38"/>
      <c r="D334" s="9">
        <v>2019</v>
      </c>
      <c r="E334" s="10">
        <f>G334+I334+K334+M334</f>
        <v>0</v>
      </c>
      <c r="F334" s="10">
        <f aca="true" t="shared" si="167" ref="F334:F351">H334+J334+L334+N334</f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30"/>
      <c r="P334" s="30"/>
      <c r="Q334" s="30"/>
    </row>
    <row r="335" spans="1:17" ht="300" customHeight="1">
      <c r="A335" s="32"/>
      <c r="B335" s="31"/>
      <c r="C335" s="38"/>
      <c r="D335" s="9">
        <v>2020</v>
      </c>
      <c r="E335" s="10">
        <f>G335+I335+K335+M335</f>
        <v>0</v>
      </c>
      <c r="F335" s="10">
        <f t="shared" si="167"/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30"/>
      <c r="P335" s="30"/>
      <c r="Q335" s="30"/>
    </row>
    <row r="336" spans="1:17" ht="30.75" customHeight="1">
      <c r="A336" s="32" t="s">
        <v>176</v>
      </c>
      <c r="B336" s="31" t="s">
        <v>618</v>
      </c>
      <c r="C336" s="30" t="s">
        <v>133</v>
      </c>
      <c r="D336" s="8" t="s">
        <v>1</v>
      </c>
      <c r="E336" s="10">
        <f>E337+E338+E339</f>
        <v>300</v>
      </c>
      <c r="F336" s="10">
        <f aca="true" t="shared" si="168" ref="F336:N336">F337+F338+F339</f>
        <v>0</v>
      </c>
      <c r="G336" s="10">
        <f t="shared" si="168"/>
        <v>0</v>
      </c>
      <c r="H336" s="10">
        <f t="shared" si="168"/>
        <v>0</v>
      </c>
      <c r="I336" s="10">
        <f t="shared" si="168"/>
        <v>0</v>
      </c>
      <c r="J336" s="10">
        <f t="shared" si="168"/>
        <v>0</v>
      </c>
      <c r="K336" s="10">
        <f t="shared" si="168"/>
        <v>300</v>
      </c>
      <c r="L336" s="10">
        <f t="shared" si="168"/>
        <v>0</v>
      </c>
      <c r="M336" s="10">
        <f t="shared" si="168"/>
        <v>0</v>
      </c>
      <c r="N336" s="10">
        <f t="shared" si="168"/>
        <v>0</v>
      </c>
      <c r="O336" s="30" t="s">
        <v>532</v>
      </c>
      <c r="P336" s="30" t="s">
        <v>254</v>
      </c>
      <c r="Q336" s="30"/>
    </row>
    <row r="337" spans="1:17" ht="30.75" customHeight="1">
      <c r="A337" s="32"/>
      <c r="B337" s="31"/>
      <c r="C337" s="30"/>
      <c r="D337" s="9">
        <v>2018</v>
      </c>
      <c r="E337" s="10">
        <f>G337+I337+K337+M337</f>
        <v>100</v>
      </c>
      <c r="F337" s="10">
        <f t="shared" si="167"/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100</v>
      </c>
      <c r="L337" s="10">
        <v>0</v>
      </c>
      <c r="M337" s="10">
        <v>0</v>
      </c>
      <c r="N337" s="10">
        <v>0</v>
      </c>
      <c r="O337" s="30"/>
      <c r="P337" s="30"/>
      <c r="Q337" s="30"/>
    </row>
    <row r="338" spans="1:17" ht="30.75" customHeight="1">
      <c r="A338" s="32"/>
      <c r="B338" s="31"/>
      <c r="C338" s="30"/>
      <c r="D338" s="9">
        <v>2019</v>
      </c>
      <c r="E338" s="10">
        <f>G338+I338+K338+M338</f>
        <v>100</v>
      </c>
      <c r="F338" s="10">
        <f t="shared" si="167"/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100</v>
      </c>
      <c r="L338" s="10">
        <v>0</v>
      </c>
      <c r="M338" s="10">
        <v>0</v>
      </c>
      <c r="N338" s="10">
        <v>0</v>
      </c>
      <c r="O338" s="30"/>
      <c r="P338" s="30"/>
      <c r="Q338" s="30"/>
    </row>
    <row r="339" spans="1:17" ht="251.25" customHeight="1">
      <c r="A339" s="32"/>
      <c r="B339" s="42"/>
      <c r="C339" s="30"/>
      <c r="D339" s="9">
        <v>2020</v>
      </c>
      <c r="E339" s="10">
        <f>G339+I339+K339+M339</f>
        <v>100</v>
      </c>
      <c r="F339" s="10">
        <f t="shared" si="167"/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100</v>
      </c>
      <c r="L339" s="10">
        <v>0</v>
      </c>
      <c r="M339" s="10">
        <v>0</v>
      </c>
      <c r="N339" s="10">
        <v>0</v>
      </c>
      <c r="O339" s="30"/>
      <c r="P339" s="30"/>
      <c r="Q339" s="30"/>
    </row>
    <row r="340" spans="1:17" ht="30.75" customHeight="1">
      <c r="A340" s="32" t="s">
        <v>177</v>
      </c>
      <c r="B340" s="31" t="s">
        <v>170</v>
      </c>
      <c r="C340" s="30" t="s">
        <v>118</v>
      </c>
      <c r="D340" s="8" t="s">
        <v>1</v>
      </c>
      <c r="E340" s="10">
        <f>E341+E342+E343</f>
        <v>2575</v>
      </c>
      <c r="F340" s="10">
        <f>F341+F342+F343</f>
        <v>0</v>
      </c>
      <c r="G340" s="10">
        <f>G341+G342+G343</f>
        <v>0</v>
      </c>
      <c r="H340" s="10">
        <f>H341+H342+H343</f>
        <v>0</v>
      </c>
      <c r="I340" s="10">
        <f>I341+I342+I343</f>
        <v>0</v>
      </c>
      <c r="J340" s="10"/>
      <c r="K340" s="10">
        <f>K341+K342+K343</f>
        <v>2575</v>
      </c>
      <c r="L340" s="10">
        <f>L341+L342+L343</f>
        <v>0</v>
      </c>
      <c r="M340" s="10">
        <f>M341+M342+M343</f>
        <v>0</v>
      </c>
      <c r="N340" s="10">
        <f>N341+N342+N343</f>
        <v>0</v>
      </c>
      <c r="O340" s="30" t="s">
        <v>533</v>
      </c>
      <c r="P340" s="30" t="s">
        <v>255</v>
      </c>
      <c r="Q340" s="30"/>
    </row>
    <row r="341" spans="1:17" ht="30.75" customHeight="1">
      <c r="A341" s="32"/>
      <c r="B341" s="31"/>
      <c r="C341" s="30"/>
      <c r="D341" s="9">
        <v>2018</v>
      </c>
      <c r="E341" s="10">
        <f>G341+I341+K341+M341</f>
        <v>0</v>
      </c>
      <c r="F341" s="10">
        <f t="shared" si="167"/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30"/>
      <c r="P341" s="30"/>
      <c r="Q341" s="30"/>
    </row>
    <row r="342" spans="1:17" ht="30.75" customHeight="1">
      <c r="A342" s="32"/>
      <c r="B342" s="31"/>
      <c r="C342" s="30"/>
      <c r="D342" s="9">
        <v>2019</v>
      </c>
      <c r="E342" s="10">
        <f>G342+I342+K342+M342</f>
        <v>75</v>
      </c>
      <c r="F342" s="10">
        <f t="shared" si="167"/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75</v>
      </c>
      <c r="L342" s="10">
        <v>0</v>
      </c>
      <c r="M342" s="10">
        <v>0</v>
      </c>
      <c r="N342" s="10">
        <v>0</v>
      </c>
      <c r="O342" s="30"/>
      <c r="P342" s="30"/>
      <c r="Q342" s="30"/>
    </row>
    <row r="343" spans="1:17" ht="254.25" customHeight="1">
      <c r="A343" s="32"/>
      <c r="B343" s="31"/>
      <c r="C343" s="30"/>
      <c r="D343" s="9">
        <v>2020</v>
      </c>
      <c r="E343" s="10">
        <f>G343+I343+K343+M343</f>
        <v>2500</v>
      </c>
      <c r="F343" s="10">
        <f t="shared" si="167"/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2500</v>
      </c>
      <c r="L343" s="10">
        <v>0</v>
      </c>
      <c r="M343" s="10">
        <v>0</v>
      </c>
      <c r="N343" s="10">
        <v>0</v>
      </c>
      <c r="O343" s="30"/>
      <c r="P343" s="30"/>
      <c r="Q343" s="30"/>
    </row>
    <row r="344" spans="1:17" ht="30.75" customHeight="1">
      <c r="A344" s="32" t="s">
        <v>235</v>
      </c>
      <c r="B344" s="31" t="s">
        <v>619</v>
      </c>
      <c r="C344" s="30" t="s">
        <v>114</v>
      </c>
      <c r="D344" s="8" t="s">
        <v>1</v>
      </c>
      <c r="E344" s="10">
        <f aca="true" t="shared" si="169" ref="E344:N344">E345+E346+E347</f>
        <v>200</v>
      </c>
      <c r="F344" s="10">
        <f t="shared" si="169"/>
        <v>0</v>
      </c>
      <c r="G344" s="10">
        <f t="shared" si="169"/>
        <v>0</v>
      </c>
      <c r="H344" s="10">
        <f t="shared" si="169"/>
        <v>0</v>
      </c>
      <c r="I344" s="10">
        <f t="shared" si="169"/>
        <v>0</v>
      </c>
      <c r="J344" s="10">
        <f t="shared" si="169"/>
        <v>0</v>
      </c>
      <c r="K344" s="10">
        <f t="shared" si="169"/>
        <v>200</v>
      </c>
      <c r="L344" s="10">
        <f t="shared" si="169"/>
        <v>0</v>
      </c>
      <c r="M344" s="10">
        <f t="shared" si="169"/>
        <v>0</v>
      </c>
      <c r="N344" s="10">
        <f t="shared" si="169"/>
        <v>0</v>
      </c>
      <c r="O344" s="30" t="s">
        <v>534</v>
      </c>
      <c r="P344" s="30" t="s">
        <v>608</v>
      </c>
      <c r="Q344" s="30"/>
    </row>
    <row r="345" spans="1:17" ht="30.75" customHeight="1">
      <c r="A345" s="32"/>
      <c r="B345" s="31"/>
      <c r="C345" s="30"/>
      <c r="D345" s="9">
        <v>2018</v>
      </c>
      <c r="E345" s="10">
        <f>G345+I345+K345+M345</f>
        <v>200</v>
      </c>
      <c r="F345" s="10">
        <f t="shared" si="167"/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200</v>
      </c>
      <c r="L345" s="10">
        <v>0</v>
      </c>
      <c r="M345" s="10">
        <v>0</v>
      </c>
      <c r="N345" s="10">
        <v>0</v>
      </c>
      <c r="O345" s="30"/>
      <c r="P345" s="30"/>
      <c r="Q345" s="30"/>
    </row>
    <row r="346" spans="1:17" ht="30.75" customHeight="1">
      <c r="A346" s="32"/>
      <c r="B346" s="31"/>
      <c r="C346" s="30"/>
      <c r="D346" s="9">
        <v>2019</v>
      </c>
      <c r="E346" s="10">
        <f>G346+I346+K346+M346</f>
        <v>0</v>
      </c>
      <c r="F346" s="10">
        <f t="shared" si="167"/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30"/>
      <c r="P346" s="30"/>
      <c r="Q346" s="30"/>
    </row>
    <row r="347" spans="1:17" ht="253.5" customHeight="1">
      <c r="A347" s="32"/>
      <c r="B347" s="31"/>
      <c r="C347" s="30"/>
      <c r="D347" s="9">
        <v>2020</v>
      </c>
      <c r="E347" s="10">
        <f>G347+I347+K347+M347</f>
        <v>0</v>
      </c>
      <c r="F347" s="10">
        <f t="shared" si="167"/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30"/>
      <c r="P347" s="30"/>
      <c r="Q347" s="30"/>
    </row>
    <row r="348" spans="1:17" ht="30.75" customHeight="1">
      <c r="A348" s="32" t="s">
        <v>236</v>
      </c>
      <c r="B348" s="31" t="s">
        <v>252</v>
      </c>
      <c r="C348" s="30" t="s">
        <v>142</v>
      </c>
      <c r="D348" s="8" t="s">
        <v>1</v>
      </c>
      <c r="E348" s="10">
        <f>E349+E350+E351</f>
        <v>135</v>
      </c>
      <c r="F348" s="10">
        <f aca="true" t="shared" si="170" ref="F348:N348">F349+F350+F351</f>
        <v>0</v>
      </c>
      <c r="G348" s="10">
        <f t="shared" si="170"/>
        <v>0</v>
      </c>
      <c r="H348" s="10">
        <f t="shared" si="170"/>
        <v>0</v>
      </c>
      <c r="I348" s="10">
        <f t="shared" si="170"/>
        <v>0</v>
      </c>
      <c r="J348" s="10">
        <f t="shared" si="170"/>
        <v>0</v>
      </c>
      <c r="K348" s="10">
        <f t="shared" si="170"/>
        <v>135</v>
      </c>
      <c r="L348" s="10">
        <f t="shared" si="170"/>
        <v>0</v>
      </c>
      <c r="M348" s="10">
        <f t="shared" si="170"/>
        <v>0</v>
      </c>
      <c r="N348" s="10">
        <f t="shared" si="170"/>
        <v>0</v>
      </c>
      <c r="O348" s="30" t="s">
        <v>535</v>
      </c>
      <c r="P348" s="30" t="s">
        <v>609</v>
      </c>
      <c r="Q348" s="30"/>
    </row>
    <row r="349" spans="1:17" ht="30.75" customHeight="1">
      <c r="A349" s="32"/>
      <c r="B349" s="31"/>
      <c r="C349" s="30"/>
      <c r="D349" s="9">
        <v>2018</v>
      </c>
      <c r="E349" s="10">
        <f>G349+I349+K349+M349</f>
        <v>135</v>
      </c>
      <c r="F349" s="10">
        <f t="shared" si="167"/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135</v>
      </c>
      <c r="L349" s="10">
        <v>0</v>
      </c>
      <c r="M349" s="10">
        <v>0</v>
      </c>
      <c r="N349" s="10">
        <v>0</v>
      </c>
      <c r="O349" s="30"/>
      <c r="P349" s="30"/>
      <c r="Q349" s="30"/>
    </row>
    <row r="350" spans="1:17" ht="30.75" customHeight="1">
      <c r="A350" s="32"/>
      <c r="B350" s="31"/>
      <c r="C350" s="30"/>
      <c r="D350" s="9">
        <v>2019</v>
      </c>
      <c r="E350" s="10">
        <f>G350+I350+K350+M350</f>
        <v>0</v>
      </c>
      <c r="F350" s="10">
        <f t="shared" si="167"/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30"/>
      <c r="P350" s="30"/>
      <c r="Q350" s="30"/>
    </row>
    <row r="351" spans="1:17" ht="249.75" customHeight="1">
      <c r="A351" s="32"/>
      <c r="B351" s="31"/>
      <c r="C351" s="30"/>
      <c r="D351" s="9">
        <v>2020</v>
      </c>
      <c r="E351" s="10">
        <f>G351+I351+K351+M351</f>
        <v>0</v>
      </c>
      <c r="F351" s="10">
        <f t="shared" si="167"/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30"/>
      <c r="P351" s="30"/>
      <c r="Q351" s="30"/>
    </row>
    <row r="352" spans="1:17" ht="42.75" customHeight="1">
      <c r="A352" s="35" t="s">
        <v>0</v>
      </c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</row>
    <row r="353" spans="1:17" s="18" customFormat="1" ht="30.75" customHeight="1">
      <c r="A353" s="49"/>
      <c r="B353" s="39" t="s">
        <v>23</v>
      </c>
      <c r="C353" s="38"/>
      <c r="D353" s="26" t="s">
        <v>1</v>
      </c>
      <c r="E353" s="17">
        <f>E354+E355+E356</f>
        <v>153147.2</v>
      </c>
      <c r="F353" s="17">
        <f aca="true" t="shared" si="171" ref="F353:N353">F354+F355+F356</f>
        <v>1031.7</v>
      </c>
      <c r="G353" s="17">
        <f t="shared" si="171"/>
        <v>8899.4</v>
      </c>
      <c r="H353" s="17">
        <f t="shared" si="171"/>
        <v>0</v>
      </c>
      <c r="I353" s="17">
        <f t="shared" si="171"/>
        <v>46576.4</v>
      </c>
      <c r="J353" s="17">
        <f t="shared" si="171"/>
        <v>0</v>
      </c>
      <c r="K353" s="17">
        <f t="shared" si="171"/>
        <v>97671.4</v>
      </c>
      <c r="L353" s="17">
        <f t="shared" si="171"/>
        <v>1031.7</v>
      </c>
      <c r="M353" s="17">
        <f t="shared" si="171"/>
        <v>0</v>
      </c>
      <c r="N353" s="17">
        <f t="shared" si="171"/>
        <v>0</v>
      </c>
      <c r="O353" s="49"/>
      <c r="P353" s="49"/>
      <c r="Q353" s="38"/>
    </row>
    <row r="354" spans="1:17" s="18" customFormat="1" ht="30.75" customHeight="1">
      <c r="A354" s="49"/>
      <c r="B354" s="39"/>
      <c r="C354" s="38"/>
      <c r="D354" s="27">
        <v>2018</v>
      </c>
      <c r="E354" s="17">
        <f aca="true" t="shared" si="172" ref="E354:F356">G354+I354+K354+M354</f>
        <v>80586.1</v>
      </c>
      <c r="F354" s="17">
        <f t="shared" si="172"/>
        <v>1031.7</v>
      </c>
      <c r="G354" s="17">
        <f>G358+G362+G366+G370+G374+G378+G382+G386+G390+G394+G398+G402+G406+G410+G414+G418+G422+G426+G430+G434+G438+G442+G446+G450+G454+G458+G462+G466+G470+G474+G478+G482+G486+G490</f>
        <v>8899.4</v>
      </c>
      <c r="H354" s="17">
        <f aca="true" t="shared" si="173" ref="H354:N354">H358+H362+H366+H370+H374+H378+H382+H386+H390+H394+H398+H402+H406+H410+H414+H418+H422+H426+H430+H434+H438+H442+H446+H450+H454+H458+H462+H466+H470+H474+H478+H482+H486+H490</f>
        <v>0</v>
      </c>
      <c r="I354" s="17">
        <f t="shared" si="173"/>
        <v>4176.4</v>
      </c>
      <c r="J354" s="17">
        <f t="shared" si="173"/>
        <v>0</v>
      </c>
      <c r="K354" s="17">
        <f t="shared" si="173"/>
        <v>67510.3</v>
      </c>
      <c r="L354" s="17">
        <f t="shared" si="173"/>
        <v>1031.7</v>
      </c>
      <c r="M354" s="17">
        <f t="shared" si="173"/>
        <v>0</v>
      </c>
      <c r="N354" s="17">
        <f t="shared" si="173"/>
        <v>0</v>
      </c>
      <c r="O354" s="49"/>
      <c r="P354" s="49"/>
      <c r="Q354" s="38"/>
    </row>
    <row r="355" spans="1:17" s="18" customFormat="1" ht="30.75" customHeight="1">
      <c r="A355" s="49"/>
      <c r="B355" s="39"/>
      <c r="C355" s="38"/>
      <c r="D355" s="27">
        <v>2019</v>
      </c>
      <c r="E355" s="17">
        <f t="shared" si="172"/>
        <v>65348.1</v>
      </c>
      <c r="F355" s="17">
        <f t="shared" si="172"/>
        <v>0</v>
      </c>
      <c r="G355" s="17">
        <f aca="true" t="shared" si="174" ref="G355:N355">G359+G363+G367+G371+G375+G379+G383+G387+G391+G395+G399+G403+G407+G411+G415+G419+G423+G427+G431+G435+G439+G443+G447+G451+G455+G459+G463+G467+G471+G475+G479+G483+G487+G491</f>
        <v>0</v>
      </c>
      <c r="H355" s="17">
        <f t="shared" si="174"/>
        <v>0</v>
      </c>
      <c r="I355" s="17">
        <f t="shared" si="174"/>
        <v>42400</v>
      </c>
      <c r="J355" s="17">
        <f t="shared" si="174"/>
        <v>0</v>
      </c>
      <c r="K355" s="17">
        <f t="shared" si="174"/>
        <v>22948.1</v>
      </c>
      <c r="L355" s="17">
        <f t="shared" si="174"/>
        <v>0</v>
      </c>
      <c r="M355" s="17">
        <f t="shared" si="174"/>
        <v>0</v>
      </c>
      <c r="N355" s="17">
        <f t="shared" si="174"/>
        <v>0</v>
      </c>
      <c r="O355" s="49"/>
      <c r="P355" s="49"/>
      <c r="Q355" s="38"/>
    </row>
    <row r="356" spans="1:17" s="18" customFormat="1" ht="30.75" customHeight="1">
      <c r="A356" s="49"/>
      <c r="B356" s="39"/>
      <c r="C356" s="38"/>
      <c r="D356" s="27">
        <v>2020</v>
      </c>
      <c r="E356" s="17">
        <f t="shared" si="172"/>
        <v>7213</v>
      </c>
      <c r="F356" s="17">
        <f t="shared" si="172"/>
        <v>0</v>
      </c>
      <c r="G356" s="17">
        <f aca="true" t="shared" si="175" ref="G356:N356">G360+G364+G368+G372+G376+G380+G384+G388+G392+G396+G400+G404+G408+G412+G416+G420+G424+G428+G432+G436+G440+G444+G448+G452+G456+G460+G464+G468+G472+G476+G480+G484+G488+G492</f>
        <v>0</v>
      </c>
      <c r="H356" s="17">
        <f t="shared" si="175"/>
        <v>0</v>
      </c>
      <c r="I356" s="17">
        <f t="shared" si="175"/>
        <v>0</v>
      </c>
      <c r="J356" s="17">
        <f t="shared" si="175"/>
        <v>0</v>
      </c>
      <c r="K356" s="17">
        <f t="shared" si="175"/>
        <v>7213</v>
      </c>
      <c r="L356" s="17">
        <f t="shared" si="175"/>
        <v>0</v>
      </c>
      <c r="M356" s="17">
        <f t="shared" si="175"/>
        <v>0</v>
      </c>
      <c r="N356" s="17">
        <f t="shared" si="175"/>
        <v>0</v>
      </c>
      <c r="O356" s="49"/>
      <c r="P356" s="49"/>
      <c r="Q356" s="38"/>
    </row>
    <row r="357" spans="1:17" s="18" customFormat="1" ht="30.75" customHeight="1">
      <c r="A357" s="48" t="s">
        <v>9</v>
      </c>
      <c r="B357" s="41" t="s">
        <v>71</v>
      </c>
      <c r="C357" s="38" t="s">
        <v>72</v>
      </c>
      <c r="D357" s="28" t="s">
        <v>1</v>
      </c>
      <c r="E357" s="19">
        <f aca="true" t="shared" si="176" ref="E357:N357">E358+E359+E360</f>
        <v>56535.9</v>
      </c>
      <c r="F357" s="19">
        <f t="shared" si="176"/>
        <v>0</v>
      </c>
      <c r="G357" s="19">
        <f t="shared" si="176"/>
        <v>0</v>
      </c>
      <c r="H357" s="19">
        <f t="shared" si="176"/>
        <v>0</v>
      </c>
      <c r="I357" s="19">
        <f t="shared" si="176"/>
        <v>0</v>
      </c>
      <c r="J357" s="19">
        <f t="shared" si="176"/>
        <v>0</v>
      </c>
      <c r="K357" s="19">
        <f t="shared" si="176"/>
        <v>56535.9</v>
      </c>
      <c r="L357" s="19">
        <f t="shared" si="176"/>
        <v>0</v>
      </c>
      <c r="M357" s="19">
        <f t="shared" si="176"/>
        <v>0</v>
      </c>
      <c r="N357" s="19">
        <f t="shared" si="176"/>
        <v>0</v>
      </c>
      <c r="O357" s="38" t="s">
        <v>240</v>
      </c>
      <c r="P357" s="38" t="s">
        <v>703</v>
      </c>
      <c r="Q357" s="38"/>
    </row>
    <row r="358" spans="1:17" s="18" customFormat="1" ht="30.75" customHeight="1">
      <c r="A358" s="48"/>
      <c r="B358" s="41"/>
      <c r="C358" s="38"/>
      <c r="D358" s="25">
        <v>2018</v>
      </c>
      <c r="E358" s="19">
        <f aca="true" t="shared" si="177" ref="E358:F360">G358+I358+K358+M358</f>
        <v>56535.9</v>
      </c>
      <c r="F358" s="19">
        <f t="shared" si="177"/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56535.9</v>
      </c>
      <c r="L358" s="19">
        <v>0</v>
      </c>
      <c r="M358" s="19">
        <v>0</v>
      </c>
      <c r="N358" s="19">
        <v>0</v>
      </c>
      <c r="O358" s="38"/>
      <c r="P358" s="38"/>
      <c r="Q358" s="38"/>
    </row>
    <row r="359" spans="1:17" s="18" customFormat="1" ht="30.75" customHeight="1">
      <c r="A359" s="48"/>
      <c r="B359" s="41"/>
      <c r="C359" s="38"/>
      <c r="D359" s="25">
        <v>2019</v>
      </c>
      <c r="E359" s="19">
        <f t="shared" si="177"/>
        <v>0</v>
      </c>
      <c r="F359" s="19">
        <f t="shared" si="177"/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38"/>
      <c r="P359" s="38"/>
      <c r="Q359" s="38"/>
    </row>
    <row r="360" spans="1:17" s="18" customFormat="1" ht="91.5" customHeight="1">
      <c r="A360" s="48"/>
      <c r="B360" s="41"/>
      <c r="C360" s="38"/>
      <c r="D360" s="25">
        <v>2020</v>
      </c>
      <c r="E360" s="19">
        <f t="shared" si="177"/>
        <v>0</v>
      </c>
      <c r="F360" s="19">
        <f t="shared" si="177"/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38"/>
      <c r="P360" s="38"/>
      <c r="Q360" s="38"/>
    </row>
    <row r="361" spans="1:17" s="18" customFormat="1" ht="30.75" customHeight="1">
      <c r="A361" s="48" t="s">
        <v>30</v>
      </c>
      <c r="B361" s="41" t="s">
        <v>73</v>
      </c>
      <c r="C361" s="38" t="s">
        <v>72</v>
      </c>
      <c r="D361" s="28" t="s">
        <v>1</v>
      </c>
      <c r="E361" s="19">
        <f>E362+E363+E364</f>
        <v>567.7</v>
      </c>
      <c r="F361" s="19">
        <f aca="true" t="shared" si="178" ref="F361:N361">F362+F363+F364</f>
        <v>0</v>
      </c>
      <c r="G361" s="19">
        <f t="shared" si="178"/>
        <v>0</v>
      </c>
      <c r="H361" s="19">
        <f t="shared" si="178"/>
        <v>0</v>
      </c>
      <c r="I361" s="19">
        <f t="shared" si="178"/>
        <v>0</v>
      </c>
      <c r="J361" s="19">
        <f t="shared" si="178"/>
        <v>0</v>
      </c>
      <c r="K361" s="19">
        <f t="shared" si="178"/>
        <v>567.7</v>
      </c>
      <c r="L361" s="19">
        <f t="shared" si="178"/>
        <v>0</v>
      </c>
      <c r="M361" s="19">
        <f t="shared" si="178"/>
        <v>0</v>
      </c>
      <c r="N361" s="19">
        <f t="shared" si="178"/>
        <v>0</v>
      </c>
      <c r="O361" s="38" t="s">
        <v>239</v>
      </c>
      <c r="P361" s="38" t="s">
        <v>703</v>
      </c>
      <c r="Q361" s="38"/>
    </row>
    <row r="362" spans="1:17" s="18" customFormat="1" ht="30.75" customHeight="1">
      <c r="A362" s="48"/>
      <c r="B362" s="41"/>
      <c r="C362" s="38"/>
      <c r="D362" s="25">
        <v>2018</v>
      </c>
      <c r="E362" s="19">
        <f aca="true" t="shared" si="179" ref="E362:F364">G362+I362+K362+M362</f>
        <v>567.7</v>
      </c>
      <c r="F362" s="19">
        <f t="shared" si="179"/>
        <v>0</v>
      </c>
      <c r="G362" s="19">
        <v>0</v>
      </c>
      <c r="H362" s="19">
        <v>0</v>
      </c>
      <c r="I362" s="19">
        <v>0</v>
      </c>
      <c r="J362" s="19">
        <v>0</v>
      </c>
      <c r="K362" s="19">
        <v>567.7</v>
      </c>
      <c r="L362" s="19">
        <v>0</v>
      </c>
      <c r="M362" s="19">
        <v>0</v>
      </c>
      <c r="N362" s="19">
        <v>0</v>
      </c>
      <c r="O362" s="38"/>
      <c r="P362" s="38"/>
      <c r="Q362" s="38"/>
    </row>
    <row r="363" spans="1:17" s="18" customFormat="1" ht="30.75" customHeight="1">
      <c r="A363" s="48"/>
      <c r="B363" s="41"/>
      <c r="C363" s="38"/>
      <c r="D363" s="25">
        <v>2019</v>
      </c>
      <c r="E363" s="19">
        <f t="shared" si="179"/>
        <v>0</v>
      </c>
      <c r="F363" s="19">
        <f t="shared" si="179"/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38"/>
      <c r="P363" s="38"/>
      <c r="Q363" s="38"/>
    </row>
    <row r="364" spans="1:17" s="18" customFormat="1" ht="117.75" customHeight="1">
      <c r="A364" s="48"/>
      <c r="B364" s="41"/>
      <c r="C364" s="38"/>
      <c r="D364" s="25">
        <v>2020</v>
      </c>
      <c r="E364" s="19">
        <f t="shared" si="179"/>
        <v>0</v>
      </c>
      <c r="F364" s="19">
        <f t="shared" si="179"/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38"/>
      <c r="P364" s="38"/>
      <c r="Q364" s="38"/>
    </row>
    <row r="365" spans="1:17" s="18" customFormat="1" ht="30.75" customHeight="1">
      <c r="A365" s="48" t="s">
        <v>74</v>
      </c>
      <c r="B365" s="41" t="s">
        <v>75</v>
      </c>
      <c r="C365" s="38" t="s">
        <v>72</v>
      </c>
      <c r="D365" s="28" t="s">
        <v>1</v>
      </c>
      <c r="E365" s="19">
        <f>E366+E367+E368</f>
        <v>375.4</v>
      </c>
      <c r="F365" s="19">
        <f aca="true" t="shared" si="180" ref="F365:N365">F366+F367+F368</f>
        <v>0</v>
      </c>
      <c r="G365" s="19">
        <f t="shared" si="180"/>
        <v>0</v>
      </c>
      <c r="H365" s="19">
        <f t="shared" si="180"/>
        <v>0</v>
      </c>
      <c r="I365" s="19">
        <f t="shared" si="180"/>
        <v>0</v>
      </c>
      <c r="J365" s="19">
        <f t="shared" si="180"/>
        <v>0</v>
      </c>
      <c r="K365" s="19">
        <f t="shared" si="180"/>
        <v>375.4</v>
      </c>
      <c r="L365" s="19">
        <f t="shared" si="180"/>
        <v>0</v>
      </c>
      <c r="M365" s="19">
        <f t="shared" si="180"/>
        <v>0</v>
      </c>
      <c r="N365" s="19">
        <f t="shared" si="180"/>
        <v>0</v>
      </c>
      <c r="O365" s="38" t="s">
        <v>239</v>
      </c>
      <c r="P365" s="38" t="s">
        <v>703</v>
      </c>
      <c r="Q365" s="38"/>
    </row>
    <row r="366" spans="1:17" s="18" customFormat="1" ht="30.75" customHeight="1">
      <c r="A366" s="48"/>
      <c r="B366" s="41"/>
      <c r="C366" s="38"/>
      <c r="D366" s="25">
        <v>2018</v>
      </c>
      <c r="E366" s="19">
        <f aca="true" t="shared" si="181" ref="E366:F368">G366+I366+K366+M366</f>
        <v>375.4</v>
      </c>
      <c r="F366" s="19">
        <f t="shared" si="181"/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375.4</v>
      </c>
      <c r="L366" s="19">
        <v>0</v>
      </c>
      <c r="M366" s="19">
        <v>0</v>
      </c>
      <c r="N366" s="19">
        <v>0</v>
      </c>
      <c r="O366" s="38"/>
      <c r="P366" s="38"/>
      <c r="Q366" s="38"/>
    </row>
    <row r="367" spans="1:17" s="18" customFormat="1" ht="30.75" customHeight="1">
      <c r="A367" s="48"/>
      <c r="B367" s="41"/>
      <c r="C367" s="38"/>
      <c r="D367" s="25">
        <v>2019</v>
      </c>
      <c r="E367" s="19">
        <f t="shared" si="181"/>
        <v>0</v>
      </c>
      <c r="F367" s="19">
        <f t="shared" si="181"/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38"/>
      <c r="P367" s="38"/>
      <c r="Q367" s="38"/>
    </row>
    <row r="368" spans="1:17" s="18" customFormat="1" ht="118.5" customHeight="1">
      <c r="A368" s="48"/>
      <c r="B368" s="41"/>
      <c r="C368" s="38"/>
      <c r="D368" s="25">
        <v>2020</v>
      </c>
      <c r="E368" s="19">
        <f t="shared" si="181"/>
        <v>0</v>
      </c>
      <c r="F368" s="19">
        <f t="shared" si="181"/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38"/>
      <c r="P368" s="38"/>
      <c r="Q368" s="38"/>
    </row>
    <row r="369" spans="1:17" s="18" customFormat="1" ht="30.75" customHeight="1">
      <c r="A369" s="48" t="s">
        <v>76</v>
      </c>
      <c r="B369" s="41" t="s">
        <v>77</v>
      </c>
      <c r="C369" s="38" t="s">
        <v>72</v>
      </c>
      <c r="D369" s="28" t="s">
        <v>1</v>
      </c>
      <c r="E369" s="19">
        <f>E370+E371+E372</f>
        <v>1470.2</v>
      </c>
      <c r="F369" s="19">
        <f aca="true" t="shared" si="182" ref="F369:N369">F370+F371+F372</f>
        <v>0</v>
      </c>
      <c r="G369" s="19">
        <f t="shared" si="182"/>
        <v>0</v>
      </c>
      <c r="H369" s="19">
        <f t="shared" si="182"/>
        <v>0</v>
      </c>
      <c r="I369" s="19">
        <f t="shared" si="182"/>
        <v>0</v>
      </c>
      <c r="J369" s="19">
        <f t="shared" si="182"/>
        <v>0</v>
      </c>
      <c r="K369" s="19">
        <f t="shared" si="182"/>
        <v>1470.2</v>
      </c>
      <c r="L369" s="19">
        <f t="shared" si="182"/>
        <v>0</v>
      </c>
      <c r="M369" s="19">
        <f t="shared" si="182"/>
        <v>0</v>
      </c>
      <c r="N369" s="19">
        <f t="shared" si="182"/>
        <v>0</v>
      </c>
      <c r="O369" s="38" t="s">
        <v>239</v>
      </c>
      <c r="P369" s="38" t="s">
        <v>703</v>
      </c>
      <c r="Q369" s="38"/>
    </row>
    <row r="370" spans="1:17" s="18" customFormat="1" ht="30.75" customHeight="1">
      <c r="A370" s="48"/>
      <c r="B370" s="41"/>
      <c r="C370" s="38"/>
      <c r="D370" s="25">
        <v>2018</v>
      </c>
      <c r="E370" s="19">
        <f aca="true" t="shared" si="183" ref="E370:F372">G370+I370+K370+M370</f>
        <v>1470.2</v>
      </c>
      <c r="F370" s="19">
        <f t="shared" si="183"/>
        <v>0</v>
      </c>
      <c r="G370" s="19">
        <v>0</v>
      </c>
      <c r="H370" s="19">
        <v>0</v>
      </c>
      <c r="I370" s="19">
        <v>0</v>
      </c>
      <c r="J370" s="19">
        <v>0</v>
      </c>
      <c r="K370" s="19">
        <v>1470.2</v>
      </c>
      <c r="L370" s="19">
        <v>0</v>
      </c>
      <c r="M370" s="19">
        <v>0</v>
      </c>
      <c r="N370" s="19">
        <v>0</v>
      </c>
      <c r="O370" s="38"/>
      <c r="P370" s="38"/>
      <c r="Q370" s="38"/>
    </row>
    <row r="371" spans="1:17" s="18" customFormat="1" ht="30.75" customHeight="1">
      <c r="A371" s="48"/>
      <c r="B371" s="41"/>
      <c r="C371" s="38"/>
      <c r="D371" s="25">
        <v>2019</v>
      </c>
      <c r="E371" s="19">
        <f t="shared" si="183"/>
        <v>0</v>
      </c>
      <c r="F371" s="19">
        <f t="shared" si="183"/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38"/>
      <c r="P371" s="38"/>
      <c r="Q371" s="38"/>
    </row>
    <row r="372" spans="1:17" s="18" customFormat="1" ht="118.5" customHeight="1">
      <c r="A372" s="48"/>
      <c r="B372" s="41"/>
      <c r="C372" s="38"/>
      <c r="D372" s="25">
        <v>2020</v>
      </c>
      <c r="E372" s="19">
        <f t="shared" si="183"/>
        <v>0</v>
      </c>
      <c r="F372" s="19">
        <f t="shared" si="183"/>
        <v>0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38"/>
      <c r="P372" s="38"/>
      <c r="Q372" s="38"/>
    </row>
    <row r="373" spans="1:17" s="18" customFormat="1" ht="30.75" customHeight="1">
      <c r="A373" s="48" t="s">
        <v>78</v>
      </c>
      <c r="B373" s="41" t="s">
        <v>79</v>
      </c>
      <c r="C373" s="38" t="s">
        <v>72</v>
      </c>
      <c r="D373" s="28" t="s">
        <v>1</v>
      </c>
      <c r="E373" s="19">
        <f>E374+E375+E376</f>
        <v>850</v>
      </c>
      <c r="F373" s="19">
        <f aca="true" t="shared" si="184" ref="F373:N373">F374+F375+F376</f>
        <v>806</v>
      </c>
      <c r="G373" s="19">
        <f t="shared" si="184"/>
        <v>0</v>
      </c>
      <c r="H373" s="19">
        <f t="shared" si="184"/>
        <v>0</v>
      </c>
      <c r="I373" s="19">
        <f t="shared" si="184"/>
        <v>0</v>
      </c>
      <c r="J373" s="19">
        <f t="shared" si="184"/>
        <v>0</v>
      </c>
      <c r="K373" s="19">
        <f t="shared" si="184"/>
        <v>850</v>
      </c>
      <c r="L373" s="19">
        <f t="shared" si="184"/>
        <v>806</v>
      </c>
      <c r="M373" s="19">
        <f t="shared" si="184"/>
        <v>0</v>
      </c>
      <c r="N373" s="19">
        <f t="shared" si="184"/>
        <v>0</v>
      </c>
      <c r="O373" s="38" t="s">
        <v>241</v>
      </c>
      <c r="P373" s="38" t="s">
        <v>703</v>
      </c>
      <c r="Q373" s="38" t="s">
        <v>841</v>
      </c>
    </row>
    <row r="374" spans="1:17" s="18" customFormat="1" ht="30.75" customHeight="1">
      <c r="A374" s="48"/>
      <c r="B374" s="41"/>
      <c r="C374" s="38"/>
      <c r="D374" s="25">
        <v>2018</v>
      </c>
      <c r="E374" s="19">
        <f aca="true" t="shared" si="185" ref="E374:F376">G374+I374+K374+M374</f>
        <v>850</v>
      </c>
      <c r="F374" s="19">
        <f t="shared" si="185"/>
        <v>806</v>
      </c>
      <c r="G374" s="19">
        <v>0</v>
      </c>
      <c r="H374" s="19">
        <v>0</v>
      </c>
      <c r="I374" s="19">
        <v>0</v>
      </c>
      <c r="J374" s="19">
        <v>0</v>
      </c>
      <c r="K374" s="19">
        <v>850</v>
      </c>
      <c r="L374" s="19">
        <v>806</v>
      </c>
      <c r="M374" s="19">
        <v>0</v>
      </c>
      <c r="N374" s="19">
        <v>0</v>
      </c>
      <c r="O374" s="38"/>
      <c r="P374" s="38"/>
      <c r="Q374" s="38"/>
    </row>
    <row r="375" spans="1:17" s="18" customFormat="1" ht="30.75" customHeight="1">
      <c r="A375" s="48"/>
      <c r="B375" s="41"/>
      <c r="C375" s="38"/>
      <c r="D375" s="25">
        <v>2019</v>
      </c>
      <c r="E375" s="19">
        <f t="shared" si="185"/>
        <v>0</v>
      </c>
      <c r="F375" s="19">
        <f t="shared" si="185"/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38"/>
      <c r="P375" s="38"/>
      <c r="Q375" s="38"/>
    </row>
    <row r="376" spans="1:17" s="18" customFormat="1" ht="72.75" customHeight="1">
      <c r="A376" s="48"/>
      <c r="B376" s="41"/>
      <c r="C376" s="38"/>
      <c r="D376" s="25">
        <v>2020</v>
      </c>
      <c r="E376" s="19">
        <f t="shared" si="185"/>
        <v>0</v>
      </c>
      <c r="F376" s="19">
        <f t="shared" si="185"/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38"/>
      <c r="P376" s="38"/>
      <c r="Q376" s="38"/>
    </row>
    <row r="377" spans="1:17" s="18" customFormat="1" ht="30.75" customHeight="1">
      <c r="A377" s="48" t="s">
        <v>80</v>
      </c>
      <c r="B377" s="41" t="s">
        <v>81</v>
      </c>
      <c r="C377" s="38" t="s">
        <v>72</v>
      </c>
      <c r="D377" s="28" t="s">
        <v>1</v>
      </c>
      <c r="E377" s="19">
        <f>E378+E379+E380</f>
        <v>356.9</v>
      </c>
      <c r="F377" s="19">
        <f aca="true" t="shared" si="186" ref="F377:N377">F378+F379+F380</f>
        <v>225.7</v>
      </c>
      <c r="G377" s="19">
        <f t="shared" si="186"/>
        <v>0</v>
      </c>
      <c r="H377" s="19">
        <f t="shared" si="186"/>
        <v>0</v>
      </c>
      <c r="I377" s="19">
        <f t="shared" si="186"/>
        <v>0</v>
      </c>
      <c r="J377" s="19">
        <f t="shared" si="186"/>
        <v>0</v>
      </c>
      <c r="K377" s="19">
        <f t="shared" si="186"/>
        <v>356.9</v>
      </c>
      <c r="L377" s="19">
        <f t="shared" si="186"/>
        <v>225.7</v>
      </c>
      <c r="M377" s="19">
        <f t="shared" si="186"/>
        <v>0</v>
      </c>
      <c r="N377" s="19">
        <f t="shared" si="186"/>
        <v>0</v>
      </c>
      <c r="O377" s="38" t="s">
        <v>242</v>
      </c>
      <c r="P377" s="38" t="s">
        <v>703</v>
      </c>
      <c r="Q377" s="38" t="s">
        <v>721</v>
      </c>
    </row>
    <row r="378" spans="1:17" s="18" customFormat="1" ht="30.75" customHeight="1">
      <c r="A378" s="48"/>
      <c r="B378" s="41"/>
      <c r="C378" s="38"/>
      <c r="D378" s="25">
        <v>2018</v>
      </c>
      <c r="E378" s="19">
        <f>G378+I378+K378+M378</f>
        <v>356.9</v>
      </c>
      <c r="F378" s="19">
        <f aca="true" t="shared" si="187" ref="F378:F452">H378+J378+L378+N378</f>
        <v>225.7</v>
      </c>
      <c r="G378" s="19">
        <v>0</v>
      </c>
      <c r="H378" s="19">
        <v>0</v>
      </c>
      <c r="I378" s="19">
        <v>0</v>
      </c>
      <c r="J378" s="19">
        <v>0</v>
      </c>
      <c r="K378" s="19">
        <v>356.9</v>
      </c>
      <c r="L378" s="19">
        <v>225.7</v>
      </c>
      <c r="M378" s="19">
        <v>0</v>
      </c>
      <c r="N378" s="19">
        <v>0</v>
      </c>
      <c r="O378" s="38"/>
      <c r="P378" s="38"/>
      <c r="Q378" s="38"/>
    </row>
    <row r="379" spans="1:17" s="18" customFormat="1" ht="30.75" customHeight="1">
      <c r="A379" s="48"/>
      <c r="B379" s="41"/>
      <c r="C379" s="38"/>
      <c r="D379" s="25">
        <v>2019</v>
      </c>
      <c r="E379" s="19">
        <f>G379+I379+K379+M379</f>
        <v>0</v>
      </c>
      <c r="F379" s="19">
        <f t="shared" si="187"/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38"/>
      <c r="P379" s="38"/>
      <c r="Q379" s="38"/>
    </row>
    <row r="380" spans="1:17" s="18" customFormat="1" ht="129.75" customHeight="1">
      <c r="A380" s="48"/>
      <c r="B380" s="41"/>
      <c r="C380" s="38"/>
      <c r="D380" s="25">
        <v>2020</v>
      </c>
      <c r="E380" s="19">
        <f>G380+I380+K380+M380</f>
        <v>0</v>
      </c>
      <c r="F380" s="19">
        <f t="shared" si="187"/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38"/>
      <c r="P380" s="38"/>
      <c r="Q380" s="38"/>
    </row>
    <row r="381" spans="1:17" s="18" customFormat="1" ht="30.75" customHeight="1">
      <c r="A381" s="48" t="s">
        <v>82</v>
      </c>
      <c r="B381" s="41" t="s">
        <v>613</v>
      </c>
      <c r="C381" s="38" t="s">
        <v>72</v>
      </c>
      <c r="D381" s="28" t="s">
        <v>1</v>
      </c>
      <c r="E381" s="19">
        <f>E382+E383+E384</f>
        <v>2084.9</v>
      </c>
      <c r="F381" s="19">
        <f aca="true" t="shared" si="188" ref="F381:N381">F382+F383+F384</f>
        <v>0</v>
      </c>
      <c r="G381" s="19">
        <f t="shared" si="188"/>
        <v>0</v>
      </c>
      <c r="H381" s="19">
        <f t="shared" si="188"/>
        <v>0</v>
      </c>
      <c r="I381" s="19">
        <f t="shared" si="188"/>
        <v>0</v>
      </c>
      <c r="J381" s="19">
        <f t="shared" si="188"/>
        <v>0</v>
      </c>
      <c r="K381" s="19">
        <f t="shared" si="188"/>
        <v>2084.9</v>
      </c>
      <c r="L381" s="19">
        <f t="shared" si="188"/>
        <v>0</v>
      </c>
      <c r="M381" s="19">
        <f t="shared" si="188"/>
        <v>0</v>
      </c>
      <c r="N381" s="19">
        <f t="shared" si="188"/>
        <v>0</v>
      </c>
      <c r="O381" s="38" t="s">
        <v>243</v>
      </c>
      <c r="P381" s="38" t="s">
        <v>703</v>
      </c>
      <c r="Q381" s="38"/>
    </row>
    <row r="382" spans="1:17" s="18" customFormat="1" ht="30.75" customHeight="1">
      <c r="A382" s="48"/>
      <c r="B382" s="41"/>
      <c r="C382" s="38"/>
      <c r="D382" s="25">
        <v>2018</v>
      </c>
      <c r="E382" s="19">
        <f>G382+I382+K382+M382</f>
        <v>2084.9</v>
      </c>
      <c r="F382" s="19">
        <f t="shared" si="187"/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2084.9</v>
      </c>
      <c r="L382" s="19">
        <v>0</v>
      </c>
      <c r="M382" s="19">
        <v>0</v>
      </c>
      <c r="N382" s="19">
        <v>0</v>
      </c>
      <c r="O382" s="38"/>
      <c r="P382" s="38"/>
      <c r="Q382" s="38"/>
    </row>
    <row r="383" spans="1:17" s="18" customFormat="1" ht="30.75" customHeight="1">
      <c r="A383" s="48"/>
      <c r="B383" s="41"/>
      <c r="C383" s="38"/>
      <c r="D383" s="25">
        <v>2019</v>
      </c>
      <c r="E383" s="19">
        <f>G383+I383+K383+M383</f>
        <v>0</v>
      </c>
      <c r="F383" s="19">
        <f t="shared" si="187"/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38"/>
      <c r="P383" s="38"/>
      <c r="Q383" s="38"/>
    </row>
    <row r="384" spans="1:17" s="18" customFormat="1" ht="137.25" customHeight="1">
      <c r="A384" s="48"/>
      <c r="B384" s="41"/>
      <c r="C384" s="38"/>
      <c r="D384" s="25">
        <v>2020</v>
      </c>
      <c r="E384" s="19">
        <f>G384+I384+K384+M384</f>
        <v>0</v>
      </c>
      <c r="F384" s="19">
        <f t="shared" si="187"/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38"/>
      <c r="P384" s="38"/>
      <c r="Q384" s="38"/>
    </row>
    <row r="385" spans="1:17" s="18" customFormat="1" ht="30.75" customHeight="1">
      <c r="A385" s="48" t="s">
        <v>83</v>
      </c>
      <c r="B385" s="41" t="s">
        <v>84</v>
      </c>
      <c r="C385" s="38" t="s">
        <v>72</v>
      </c>
      <c r="D385" s="28" t="s">
        <v>1</v>
      </c>
      <c r="E385" s="19">
        <f>E386+E387+E388</f>
        <v>1000</v>
      </c>
      <c r="F385" s="19">
        <f aca="true" t="shared" si="189" ref="F385:N385">F386+F387+F388</f>
        <v>0</v>
      </c>
      <c r="G385" s="19">
        <f t="shared" si="189"/>
        <v>0</v>
      </c>
      <c r="H385" s="19">
        <f t="shared" si="189"/>
        <v>0</v>
      </c>
      <c r="I385" s="19">
        <f t="shared" si="189"/>
        <v>0</v>
      </c>
      <c r="J385" s="19">
        <f t="shared" si="189"/>
        <v>0</v>
      </c>
      <c r="K385" s="19">
        <f t="shared" si="189"/>
        <v>1000</v>
      </c>
      <c r="L385" s="19">
        <f t="shared" si="189"/>
        <v>0</v>
      </c>
      <c r="M385" s="19">
        <f t="shared" si="189"/>
        <v>0</v>
      </c>
      <c r="N385" s="19">
        <f t="shared" si="189"/>
        <v>0</v>
      </c>
      <c r="O385" s="38" t="s">
        <v>239</v>
      </c>
      <c r="P385" s="38" t="s">
        <v>703</v>
      </c>
      <c r="Q385" s="38"/>
    </row>
    <row r="386" spans="1:17" s="18" customFormat="1" ht="30.75" customHeight="1">
      <c r="A386" s="48"/>
      <c r="B386" s="41"/>
      <c r="C386" s="38"/>
      <c r="D386" s="25">
        <v>2018</v>
      </c>
      <c r="E386" s="19">
        <f>G386+I386+K386+M386</f>
        <v>0</v>
      </c>
      <c r="F386" s="19">
        <f t="shared" si="187"/>
        <v>0</v>
      </c>
      <c r="G386" s="19">
        <f>M386</f>
        <v>0</v>
      </c>
      <c r="H386" s="19">
        <v>0</v>
      </c>
      <c r="I386" s="19">
        <f>O386</f>
        <v>0</v>
      </c>
      <c r="J386" s="19">
        <v>0</v>
      </c>
      <c r="K386" s="19">
        <v>0</v>
      </c>
      <c r="L386" s="19">
        <v>0</v>
      </c>
      <c r="M386" s="19">
        <f>Q386</f>
        <v>0</v>
      </c>
      <c r="N386" s="19">
        <v>0</v>
      </c>
      <c r="O386" s="38"/>
      <c r="P386" s="38"/>
      <c r="Q386" s="38"/>
    </row>
    <row r="387" spans="1:17" s="18" customFormat="1" ht="30.75" customHeight="1">
      <c r="A387" s="48"/>
      <c r="B387" s="41"/>
      <c r="C387" s="38"/>
      <c r="D387" s="25">
        <v>2019</v>
      </c>
      <c r="E387" s="19">
        <f>G387+I387+K387+M387</f>
        <v>1000</v>
      </c>
      <c r="F387" s="19">
        <f t="shared" si="187"/>
        <v>0</v>
      </c>
      <c r="G387" s="19">
        <f>M387</f>
        <v>0</v>
      </c>
      <c r="H387" s="19">
        <v>0</v>
      </c>
      <c r="I387" s="19">
        <f>O387</f>
        <v>0</v>
      </c>
      <c r="J387" s="19">
        <v>0</v>
      </c>
      <c r="K387" s="19">
        <v>1000</v>
      </c>
      <c r="L387" s="19">
        <v>0</v>
      </c>
      <c r="M387" s="19">
        <f>Q387</f>
        <v>0</v>
      </c>
      <c r="N387" s="19">
        <v>0</v>
      </c>
      <c r="O387" s="38"/>
      <c r="P387" s="38"/>
      <c r="Q387" s="38"/>
    </row>
    <row r="388" spans="1:17" s="18" customFormat="1" ht="120.75" customHeight="1">
      <c r="A388" s="48"/>
      <c r="B388" s="41"/>
      <c r="C388" s="38"/>
      <c r="D388" s="25">
        <v>2020</v>
      </c>
      <c r="E388" s="19">
        <f>G388+I388+K388+M388</f>
        <v>0</v>
      </c>
      <c r="F388" s="19">
        <f t="shared" si="187"/>
        <v>0</v>
      </c>
      <c r="G388" s="19">
        <f>M388</f>
        <v>0</v>
      </c>
      <c r="H388" s="19">
        <v>0</v>
      </c>
      <c r="I388" s="19">
        <f>O388</f>
        <v>0</v>
      </c>
      <c r="J388" s="19">
        <v>0</v>
      </c>
      <c r="K388" s="19">
        <f>P388</f>
        <v>0</v>
      </c>
      <c r="L388" s="19">
        <v>0</v>
      </c>
      <c r="M388" s="19">
        <f>Q388</f>
        <v>0</v>
      </c>
      <c r="N388" s="19">
        <v>0</v>
      </c>
      <c r="O388" s="38"/>
      <c r="P388" s="38"/>
      <c r="Q388" s="38"/>
    </row>
    <row r="389" spans="1:17" s="18" customFormat="1" ht="30.75" customHeight="1">
      <c r="A389" s="48" t="s">
        <v>85</v>
      </c>
      <c r="B389" s="41" t="s">
        <v>86</v>
      </c>
      <c r="C389" s="38" t="s">
        <v>72</v>
      </c>
      <c r="D389" s="28" t="s">
        <v>1</v>
      </c>
      <c r="E389" s="19">
        <f>E390+E391+E392</f>
        <v>956.9</v>
      </c>
      <c r="F389" s="19">
        <f aca="true" t="shared" si="190" ref="F389:N389">F390+F391+F392</f>
        <v>0</v>
      </c>
      <c r="G389" s="19">
        <f t="shared" si="190"/>
        <v>0</v>
      </c>
      <c r="H389" s="19">
        <f t="shared" si="190"/>
        <v>0</v>
      </c>
      <c r="I389" s="19">
        <f t="shared" si="190"/>
        <v>0</v>
      </c>
      <c r="J389" s="19">
        <f t="shared" si="190"/>
        <v>0</v>
      </c>
      <c r="K389" s="19">
        <f t="shared" si="190"/>
        <v>956.9</v>
      </c>
      <c r="L389" s="19">
        <f t="shared" si="190"/>
        <v>0</v>
      </c>
      <c r="M389" s="19">
        <f t="shared" si="190"/>
        <v>0</v>
      </c>
      <c r="N389" s="19">
        <f t="shared" si="190"/>
        <v>0</v>
      </c>
      <c r="O389" s="38" t="s">
        <v>243</v>
      </c>
      <c r="P389" s="38" t="s">
        <v>703</v>
      </c>
      <c r="Q389" s="38"/>
    </row>
    <row r="390" spans="1:17" s="18" customFormat="1" ht="30.75" customHeight="1">
      <c r="A390" s="48"/>
      <c r="B390" s="41"/>
      <c r="C390" s="38"/>
      <c r="D390" s="25">
        <v>2018</v>
      </c>
      <c r="E390" s="19">
        <f>G390+I390+K390+M390</f>
        <v>0</v>
      </c>
      <c r="F390" s="19">
        <f t="shared" si="187"/>
        <v>0</v>
      </c>
      <c r="G390" s="19">
        <f>M390</f>
        <v>0</v>
      </c>
      <c r="H390" s="19">
        <v>0</v>
      </c>
      <c r="I390" s="19">
        <f>O390</f>
        <v>0</v>
      </c>
      <c r="J390" s="19">
        <v>0</v>
      </c>
      <c r="K390" s="19">
        <v>0</v>
      </c>
      <c r="L390" s="19">
        <v>0</v>
      </c>
      <c r="M390" s="19">
        <f>Q390</f>
        <v>0</v>
      </c>
      <c r="N390" s="19">
        <v>0</v>
      </c>
      <c r="O390" s="38"/>
      <c r="P390" s="38"/>
      <c r="Q390" s="38"/>
    </row>
    <row r="391" spans="1:17" s="18" customFormat="1" ht="30.75" customHeight="1">
      <c r="A391" s="48"/>
      <c r="B391" s="41"/>
      <c r="C391" s="38"/>
      <c r="D391" s="25">
        <v>2019</v>
      </c>
      <c r="E391" s="19">
        <f>G391+I391+K391+M391</f>
        <v>956.9</v>
      </c>
      <c r="F391" s="19">
        <f t="shared" si="187"/>
        <v>0</v>
      </c>
      <c r="G391" s="19">
        <f>M391</f>
        <v>0</v>
      </c>
      <c r="H391" s="19">
        <v>0</v>
      </c>
      <c r="I391" s="19">
        <f>O391</f>
        <v>0</v>
      </c>
      <c r="J391" s="19">
        <v>0</v>
      </c>
      <c r="K391" s="19">
        <v>956.9</v>
      </c>
      <c r="L391" s="19">
        <v>0</v>
      </c>
      <c r="M391" s="19">
        <f>Q391</f>
        <v>0</v>
      </c>
      <c r="N391" s="19">
        <v>0</v>
      </c>
      <c r="O391" s="38"/>
      <c r="P391" s="38"/>
      <c r="Q391" s="38"/>
    </row>
    <row r="392" spans="1:17" s="18" customFormat="1" ht="137.25" customHeight="1">
      <c r="A392" s="48"/>
      <c r="B392" s="41"/>
      <c r="C392" s="38"/>
      <c r="D392" s="25">
        <v>2020</v>
      </c>
      <c r="E392" s="19">
        <f>G392+I392+K392+M392</f>
        <v>0</v>
      </c>
      <c r="F392" s="19">
        <f t="shared" si="187"/>
        <v>0</v>
      </c>
      <c r="G392" s="19">
        <f>M392</f>
        <v>0</v>
      </c>
      <c r="H392" s="19">
        <v>0</v>
      </c>
      <c r="I392" s="19">
        <f>O392</f>
        <v>0</v>
      </c>
      <c r="J392" s="19">
        <v>0</v>
      </c>
      <c r="K392" s="19">
        <f>P392</f>
        <v>0</v>
      </c>
      <c r="L392" s="19">
        <v>0</v>
      </c>
      <c r="M392" s="19">
        <f>Q392</f>
        <v>0</v>
      </c>
      <c r="N392" s="19">
        <v>0</v>
      </c>
      <c r="O392" s="38"/>
      <c r="P392" s="38"/>
      <c r="Q392" s="38"/>
    </row>
    <row r="393" spans="1:17" s="18" customFormat="1" ht="30.75" customHeight="1">
      <c r="A393" s="48" t="s">
        <v>87</v>
      </c>
      <c r="B393" s="41" t="s">
        <v>88</v>
      </c>
      <c r="C393" s="38" t="s">
        <v>72</v>
      </c>
      <c r="D393" s="28" t="s">
        <v>1</v>
      </c>
      <c r="E393" s="19">
        <f>E394+E395+E396</f>
        <v>1372.9</v>
      </c>
      <c r="F393" s="19">
        <f aca="true" t="shared" si="191" ref="F393:N393">F394+F395+F396</f>
        <v>0</v>
      </c>
      <c r="G393" s="19">
        <f t="shared" si="191"/>
        <v>0</v>
      </c>
      <c r="H393" s="19">
        <f t="shared" si="191"/>
        <v>0</v>
      </c>
      <c r="I393" s="19">
        <f t="shared" si="191"/>
        <v>0</v>
      </c>
      <c r="J393" s="19">
        <f t="shared" si="191"/>
        <v>0</v>
      </c>
      <c r="K393" s="19">
        <f t="shared" si="191"/>
        <v>1372.9</v>
      </c>
      <c r="L393" s="19">
        <f t="shared" si="191"/>
        <v>0</v>
      </c>
      <c r="M393" s="19">
        <f t="shared" si="191"/>
        <v>0</v>
      </c>
      <c r="N393" s="19">
        <f t="shared" si="191"/>
        <v>0</v>
      </c>
      <c r="O393" s="38" t="s">
        <v>243</v>
      </c>
      <c r="P393" s="38" t="s">
        <v>703</v>
      </c>
      <c r="Q393" s="38"/>
    </row>
    <row r="394" spans="1:17" s="18" customFormat="1" ht="30.75" customHeight="1">
      <c r="A394" s="48"/>
      <c r="B394" s="41"/>
      <c r="C394" s="38"/>
      <c r="D394" s="25">
        <v>2018</v>
      </c>
      <c r="E394" s="19">
        <f>G394+I394+K394+M394</f>
        <v>0</v>
      </c>
      <c r="F394" s="19">
        <f t="shared" si="187"/>
        <v>0</v>
      </c>
      <c r="G394" s="19">
        <f>M394</f>
        <v>0</v>
      </c>
      <c r="H394" s="19">
        <v>0</v>
      </c>
      <c r="I394" s="19">
        <f>O394</f>
        <v>0</v>
      </c>
      <c r="J394" s="19">
        <v>0</v>
      </c>
      <c r="K394" s="19">
        <v>0</v>
      </c>
      <c r="L394" s="19">
        <v>0</v>
      </c>
      <c r="M394" s="19">
        <f>Q394</f>
        <v>0</v>
      </c>
      <c r="N394" s="19">
        <v>0</v>
      </c>
      <c r="O394" s="38"/>
      <c r="P394" s="38"/>
      <c r="Q394" s="38"/>
    </row>
    <row r="395" spans="1:17" s="18" customFormat="1" ht="30.75" customHeight="1">
      <c r="A395" s="48"/>
      <c r="B395" s="41"/>
      <c r="C395" s="38"/>
      <c r="D395" s="25">
        <v>2019</v>
      </c>
      <c r="E395" s="19">
        <f>G395+I395+K395+M395</f>
        <v>1372.9</v>
      </c>
      <c r="F395" s="19">
        <f t="shared" si="187"/>
        <v>0</v>
      </c>
      <c r="G395" s="19">
        <f>M395</f>
        <v>0</v>
      </c>
      <c r="H395" s="19">
        <v>0</v>
      </c>
      <c r="I395" s="19">
        <f>O395</f>
        <v>0</v>
      </c>
      <c r="J395" s="19">
        <v>0</v>
      </c>
      <c r="K395" s="19">
        <v>1372.9</v>
      </c>
      <c r="L395" s="19">
        <v>0</v>
      </c>
      <c r="M395" s="19">
        <f>Q395</f>
        <v>0</v>
      </c>
      <c r="N395" s="19">
        <v>0</v>
      </c>
      <c r="O395" s="38"/>
      <c r="P395" s="38"/>
      <c r="Q395" s="38"/>
    </row>
    <row r="396" spans="1:17" s="18" customFormat="1" ht="134.25" customHeight="1">
      <c r="A396" s="48"/>
      <c r="B396" s="41"/>
      <c r="C396" s="38"/>
      <c r="D396" s="25">
        <v>2020</v>
      </c>
      <c r="E396" s="19">
        <f>G396+I396+K396+M396</f>
        <v>0</v>
      </c>
      <c r="F396" s="19">
        <f t="shared" si="187"/>
        <v>0</v>
      </c>
      <c r="G396" s="19">
        <f>M396</f>
        <v>0</v>
      </c>
      <c r="H396" s="19">
        <v>0</v>
      </c>
      <c r="I396" s="19">
        <f>O396</f>
        <v>0</v>
      </c>
      <c r="J396" s="19">
        <v>0</v>
      </c>
      <c r="K396" s="19">
        <f>P396</f>
        <v>0</v>
      </c>
      <c r="L396" s="19">
        <v>0</v>
      </c>
      <c r="M396" s="19">
        <f>Q396</f>
        <v>0</v>
      </c>
      <c r="N396" s="19">
        <v>0</v>
      </c>
      <c r="O396" s="38"/>
      <c r="P396" s="38"/>
      <c r="Q396" s="38"/>
    </row>
    <row r="397" spans="1:17" s="18" customFormat="1" ht="30.75" customHeight="1">
      <c r="A397" s="48" t="s">
        <v>89</v>
      </c>
      <c r="B397" s="41" t="s">
        <v>90</v>
      </c>
      <c r="C397" s="38" t="s">
        <v>72</v>
      </c>
      <c r="D397" s="28" t="s">
        <v>1</v>
      </c>
      <c r="E397" s="19">
        <f>E398+E399+E400</f>
        <v>350</v>
      </c>
      <c r="F397" s="19">
        <f aca="true" t="shared" si="192" ref="F397:N397">F398+F399+F400</f>
        <v>0</v>
      </c>
      <c r="G397" s="19">
        <f t="shared" si="192"/>
        <v>0</v>
      </c>
      <c r="H397" s="19">
        <f t="shared" si="192"/>
        <v>0</v>
      </c>
      <c r="I397" s="19">
        <f t="shared" si="192"/>
        <v>0</v>
      </c>
      <c r="J397" s="19">
        <f t="shared" si="192"/>
        <v>0</v>
      </c>
      <c r="K397" s="19">
        <f t="shared" si="192"/>
        <v>350</v>
      </c>
      <c r="L397" s="19">
        <f t="shared" si="192"/>
        <v>0</v>
      </c>
      <c r="M397" s="19">
        <f t="shared" si="192"/>
        <v>0</v>
      </c>
      <c r="N397" s="19">
        <f t="shared" si="192"/>
        <v>0</v>
      </c>
      <c r="O397" s="38" t="s">
        <v>243</v>
      </c>
      <c r="P397" s="38" t="s">
        <v>703</v>
      </c>
      <c r="Q397" s="38"/>
    </row>
    <row r="398" spans="1:17" s="18" customFormat="1" ht="30.75" customHeight="1">
      <c r="A398" s="48"/>
      <c r="B398" s="41"/>
      <c r="C398" s="38"/>
      <c r="D398" s="25">
        <v>2018</v>
      </c>
      <c r="E398" s="19">
        <f>G398+I398+K398+M398</f>
        <v>0</v>
      </c>
      <c r="F398" s="19">
        <f t="shared" si="187"/>
        <v>0</v>
      </c>
      <c r="G398" s="19">
        <f>M398</f>
        <v>0</v>
      </c>
      <c r="H398" s="19">
        <v>0</v>
      </c>
      <c r="I398" s="19">
        <f>O398</f>
        <v>0</v>
      </c>
      <c r="J398" s="19">
        <v>0</v>
      </c>
      <c r="K398" s="19">
        <v>0</v>
      </c>
      <c r="L398" s="19">
        <v>0</v>
      </c>
      <c r="M398" s="19">
        <f>Q398</f>
        <v>0</v>
      </c>
      <c r="N398" s="19">
        <v>0</v>
      </c>
      <c r="O398" s="38"/>
      <c r="P398" s="38"/>
      <c r="Q398" s="38"/>
    </row>
    <row r="399" spans="1:17" s="18" customFormat="1" ht="30.75" customHeight="1">
      <c r="A399" s="48"/>
      <c r="B399" s="41"/>
      <c r="C399" s="38"/>
      <c r="D399" s="25">
        <v>2019</v>
      </c>
      <c r="E399" s="19">
        <f>G399+I399+K399+M399</f>
        <v>350</v>
      </c>
      <c r="F399" s="19">
        <f t="shared" si="187"/>
        <v>0</v>
      </c>
      <c r="G399" s="19">
        <f>M399</f>
        <v>0</v>
      </c>
      <c r="H399" s="19">
        <v>0</v>
      </c>
      <c r="I399" s="19">
        <f>O399</f>
        <v>0</v>
      </c>
      <c r="J399" s="19">
        <v>0</v>
      </c>
      <c r="K399" s="19">
        <v>350</v>
      </c>
      <c r="L399" s="19">
        <v>0</v>
      </c>
      <c r="M399" s="19">
        <f>Q399</f>
        <v>0</v>
      </c>
      <c r="N399" s="19">
        <v>0</v>
      </c>
      <c r="O399" s="38"/>
      <c r="P399" s="38"/>
      <c r="Q399" s="38"/>
    </row>
    <row r="400" spans="1:17" s="18" customFormat="1" ht="141" customHeight="1">
      <c r="A400" s="48"/>
      <c r="B400" s="41"/>
      <c r="C400" s="38"/>
      <c r="D400" s="25">
        <v>2020</v>
      </c>
      <c r="E400" s="19">
        <f>G400+I400+K400+M400</f>
        <v>0</v>
      </c>
      <c r="F400" s="19">
        <f t="shared" si="187"/>
        <v>0</v>
      </c>
      <c r="G400" s="19">
        <f>M400</f>
        <v>0</v>
      </c>
      <c r="H400" s="19">
        <v>0</v>
      </c>
      <c r="I400" s="19">
        <f>O400</f>
        <v>0</v>
      </c>
      <c r="J400" s="19">
        <v>0</v>
      </c>
      <c r="K400" s="19">
        <f>P400</f>
        <v>0</v>
      </c>
      <c r="L400" s="19">
        <v>0</v>
      </c>
      <c r="M400" s="19">
        <f>Q400</f>
        <v>0</v>
      </c>
      <c r="N400" s="19">
        <v>0</v>
      </c>
      <c r="O400" s="38"/>
      <c r="P400" s="38"/>
      <c r="Q400" s="38"/>
    </row>
    <row r="401" spans="1:17" s="18" customFormat="1" ht="30.75" customHeight="1">
      <c r="A401" s="48" t="s">
        <v>91</v>
      </c>
      <c r="B401" s="31" t="s">
        <v>92</v>
      </c>
      <c r="C401" s="38" t="s">
        <v>72</v>
      </c>
      <c r="D401" s="28" t="s">
        <v>1</v>
      </c>
      <c r="E401" s="19">
        <f>E402+E403+E404</f>
        <v>4000</v>
      </c>
      <c r="F401" s="19">
        <f aca="true" t="shared" si="193" ref="F401:N401">F402+F403+F404</f>
        <v>0</v>
      </c>
      <c r="G401" s="19">
        <f t="shared" si="193"/>
        <v>0</v>
      </c>
      <c r="H401" s="19">
        <f t="shared" si="193"/>
        <v>0</v>
      </c>
      <c r="I401" s="19">
        <f t="shared" si="193"/>
        <v>0</v>
      </c>
      <c r="J401" s="19">
        <f t="shared" si="193"/>
        <v>0</v>
      </c>
      <c r="K401" s="19">
        <f t="shared" si="193"/>
        <v>4000</v>
      </c>
      <c r="L401" s="19">
        <f t="shared" si="193"/>
        <v>0</v>
      </c>
      <c r="M401" s="19">
        <f t="shared" si="193"/>
        <v>0</v>
      </c>
      <c r="N401" s="19">
        <f t="shared" si="193"/>
        <v>0</v>
      </c>
      <c r="O401" s="38" t="s">
        <v>243</v>
      </c>
      <c r="P401" s="38" t="s">
        <v>703</v>
      </c>
      <c r="Q401" s="38"/>
    </row>
    <row r="402" spans="1:17" s="18" customFormat="1" ht="30.75" customHeight="1">
      <c r="A402" s="48"/>
      <c r="B402" s="31"/>
      <c r="C402" s="38"/>
      <c r="D402" s="25">
        <v>2018</v>
      </c>
      <c r="E402" s="19">
        <f>G402+I402+K402+M402</f>
        <v>0</v>
      </c>
      <c r="F402" s="19">
        <f t="shared" si="187"/>
        <v>0</v>
      </c>
      <c r="G402" s="19">
        <f>M402</f>
        <v>0</v>
      </c>
      <c r="H402" s="19">
        <v>0</v>
      </c>
      <c r="I402" s="19">
        <f>O402</f>
        <v>0</v>
      </c>
      <c r="J402" s="19">
        <v>0</v>
      </c>
      <c r="K402" s="19">
        <v>0</v>
      </c>
      <c r="L402" s="19">
        <v>0</v>
      </c>
      <c r="M402" s="19">
        <f>Q402</f>
        <v>0</v>
      </c>
      <c r="N402" s="19">
        <v>0</v>
      </c>
      <c r="O402" s="38"/>
      <c r="P402" s="38"/>
      <c r="Q402" s="38"/>
    </row>
    <row r="403" spans="1:17" s="18" customFormat="1" ht="30.75" customHeight="1">
      <c r="A403" s="48"/>
      <c r="B403" s="31"/>
      <c r="C403" s="38"/>
      <c r="D403" s="25">
        <v>2019</v>
      </c>
      <c r="E403" s="19">
        <f>G403+I403+K403+M403</f>
        <v>4000</v>
      </c>
      <c r="F403" s="19">
        <f t="shared" si="187"/>
        <v>0</v>
      </c>
      <c r="G403" s="19">
        <f>M403</f>
        <v>0</v>
      </c>
      <c r="H403" s="19">
        <v>0</v>
      </c>
      <c r="I403" s="19">
        <f>O403</f>
        <v>0</v>
      </c>
      <c r="J403" s="19">
        <v>0</v>
      </c>
      <c r="K403" s="19">
        <v>4000</v>
      </c>
      <c r="L403" s="19">
        <v>0</v>
      </c>
      <c r="M403" s="19">
        <f>Q403</f>
        <v>0</v>
      </c>
      <c r="N403" s="19">
        <v>0</v>
      </c>
      <c r="O403" s="38"/>
      <c r="P403" s="38"/>
      <c r="Q403" s="38"/>
    </row>
    <row r="404" spans="1:17" s="18" customFormat="1" ht="142.5" customHeight="1">
      <c r="A404" s="48"/>
      <c r="B404" s="31"/>
      <c r="C404" s="38"/>
      <c r="D404" s="25">
        <v>2020</v>
      </c>
      <c r="E404" s="19">
        <f>G404+I404+K404+M404</f>
        <v>0</v>
      </c>
      <c r="F404" s="19">
        <f t="shared" si="187"/>
        <v>0</v>
      </c>
      <c r="G404" s="19">
        <f>M404</f>
        <v>0</v>
      </c>
      <c r="H404" s="19">
        <v>0</v>
      </c>
      <c r="I404" s="19">
        <f>O404</f>
        <v>0</v>
      </c>
      <c r="J404" s="19">
        <v>0</v>
      </c>
      <c r="K404" s="19">
        <f>P404</f>
        <v>0</v>
      </c>
      <c r="L404" s="19">
        <v>0</v>
      </c>
      <c r="M404" s="19">
        <f>Q404</f>
        <v>0</v>
      </c>
      <c r="N404" s="19">
        <v>0</v>
      </c>
      <c r="O404" s="38"/>
      <c r="P404" s="38"/>
      <c r="Q404" s="38"/>
    </row>
    <row r="405" spans="1:17" s="18" customFormat="1" ht="30.75" customHeight="1">
      <c r="A405" s="48" t="s">
        <v>93</v>
      </c>
      <c r="B405" s="41" t="s">
        <v>94</v>
      </c>
      <c r="C405" s="38" t="s">
        <v>72</v>
      </c>
      <c r="D405" s="28" t="s">
        <v>1</v>
      </c>
      <c r="E405" s="19">
        <f>E406+E407+E408</f>
        <v>1600</v>
      </c>
      <c r="F405" s="19">
        <f aca="true" t="shared" si="194" ref="F405:N405">F406+F407+F408</f>
        <v>0</v>
      </c>
      <c r="G405" s="19">
        <f t="shared" si="194"/>
        <v>0</v>
      </c>
      <c r="H405" s="19">
        <f t="shared" si="194"/>
        <v>0</v>
      </c>
      <c r="I405" s="19">
        <f t="shared" si="194"/>
        <v>0</v>
      </c>
      <c r="J405" s="19">
        <f t="shared" si="194"/>
        <v>0</v>
      </c>
      <c r="K405" s="19">
        <f t="shared" si="194"/>
        <v>1600</v>
      </c>
      <c r="L405" s="19">
        <f t="shared" si="194"/>
        <v>0</v>
      </c>
      <c r="M405" s="19">
        <f t="shared" si="194"/>
        <v>0</v>
      </c>
      <c r="N405" s="19">
        <f t="shared" si="194"/>
        <v>0</v>
      </c>
      <c r="O405" s="38" t="s">
        <v>244</v>
      </c>
      <c r="P405" s="38" t="s">
        <v>703</v>
      </c>
      <c r="Q405" s="38"/>
    </row>
    <row r="406" spans="1:17" s="18" customFormat="1" ht="30.75" customHeight="1">
      <c r="A406" s="48"/>
      <c r="B406" s="41"/>
      <c r="C406" s="38"/>
      <c r="D406" s="25">
        <v>2018</v>
      </c>
      <c r="E406" s="19">
        <f>G406+I406+K406+M406</f>
        <v>0</v>
      </c>
      <c r="F406" s="19">
        <f t="shared" si="187"/>
        <v>0</v>
      </c>
      <c r="G406" s="19">
        <f>M406</f>
        <v>0</v>
      </c>
      <c r="H406" s="19">
        <v>0</v>
      </c>
      <c r="I406" s="19">
        <f>O406</f>
        <v>0</v>
      </c>
      <c r="J406" s="19">
        <v>0</v>
      </c>
      <c r="K406" s="19">
        <v>0</v>
      </c>
      <c r="L406" s="19">
        <v>0</v>
      </c>
      <c r="M406" s="19">
        <f>Q406</f>
        <v>0</v>
      </c>
      <c r="N406" s="19">
        <v>0</v>
      </c>
      <c r="O406" s="38"/>
      <c r="P406" s="38"/>
      <c r="Q406" s="38"/>
    </row>
    <row r="407" spans="1:17" s="18" customFormat="1" ht="30.75" customHeight="1">
      <c r="A407" s="48"/>
      <c r="B407" s="41"/>
      <c r="C407" s="38"/>
      <c r="D407" s="25">
        <v>2019</v>
      </c>
      <c r="E407" s="19">
        <f>G407+I407+K407+M407</f>
        <v>1600</v>
      </c>
      <c r="F407" s="19">
        <f t="shared" si="187"/>
        <v>0</v>
      </c>
      <c r="G407" s="19">
        <f>M407</f>
        <v>0</v>
      </c>
      <c r="H407" s="19">
        <v>0</v>
      </c>
      <c r="I407" s="19">
        <f>O407</f>
        <v>0</v>
      </c>
      <c r="J407" s="19">
        <v>0</v>
      </c>
      <c r="K407" s="19">
        <v>1600</v>
      </c>
      <c r="L407" s="19">
        <v>0</v>
      </c>
      <c r="M407" s="19">
        <f>Q407</f>
        <v>0</v>
      </c>
      <c r="N407" s="19">
        <v>0</v>
      </c>
      <c r="O407" s="38"/>
      <c r="P407" s="38"/>
      <c r="Q407" s="38"/>
    </row>
    <row r="408" spans="1:17" s="18" customFormat="1" ht="126.75" customHeight="1">
      <c r="A408" s="48"/>
      <c r="B408" s="41"/>
      <c r="C408" s="38"/>
      <c r="D408" s="25">
        <v>2020</v>
      </c>
      <c r="E408" s="19">
        <f>G408+I408+K408+M408</f>
        <v>0</v>
      </c>
      <c r="F408" s="19">
        <f t="shared" si="187"/>
        <v>0</v>
      </c>
      <c r="G408" s="19">
        <f>M408</f>
        <v>0</v>
      </c>
      <c r="H408" s="19">
        <v>0</v>
      </c>
      <c r="I408" s="19">
        <f>O408</f>
        <v>0</v>
      </c>
      <c r="J408" s="19">
        <v>0</v>
      </c>
      <c r="K408" s="19">
        <f>P408</f>
        <v>0</v>
      </c>
      <c r="L408" s="19">
        <v>0</v>
      </c>
      <c r="M408" s="19">
        <f>Q408</f>
        <v>0</v>
      </c>
      <c r="N408" s="19">
        <v>0</v>
      </c>
      <c r="O408" s="38"/>
      <c r="P408" s="38"/>
      <c r="Q408" s="38"/>
    </row>
    <row r="409" spans="1:17" s="18" customFormat="1" ht="30.75" customHeight="1">
      <c r="A409" s="48" t="s">
        <v>95</v>
      </c>
      <c r="B409" s="41" t="s">
        <v>96</v>
      </c>
      <c r="C409" s="38" t="s">
        <v>72</v>
      </c>
      <c r="D409" s="28" t="s">
        <v>1</v>
      </c>
      <c r="E409" s="19">
        <f>E410+E411+E412</f>
        <v>1200</v>
      </c>
      <c r="F409" s="19">
        <f aca="true" t="shared" si="195" ref="F409:N409">F410+F411+F412</f>
        <v>0</v>
      </c>
      <c r="G409" s="19">
        <f t="shared" si="195"/>
        <v>0</v>
      </c>
      <c r="H409" s="19">
        <f t="shared" si="195"/>
        <v>0</v>
      </c>
      <c r="I409" s="19">
        <f t="shared" si="195"/>
        <v>0</v>
      </c>
      <c r="J409" s="19">
        <f t="shared" si="195"/>
        <v>0</v>
      </c>
      <c r="K409" s="19">
        <f t="shared" si="195"/>
        <v>1200</v>
      </c>
      <c r="L409" s="19">
        <f t="shared" si="195"/>
        <v>0</v>
      </c>
      <c r="M409" s="19">
        <f t="shared" si="195"/>
        <v>0</v>
      </c>
      <c r="N409" s="19">
        <f t="shared" si="195"/>
        <v>0</v>
      </c>
      <c r="O409" s="38" t="s">
        <v>244</v>
      </c>
      <c r="P409" s="38" t="s">
        <v>703</v>
      </c>
      <c r="Q409" s="38"/>
    </row>
    <row r="410" spans="1:17" s="18" customFormat="1" ht="30.75" customHeight="1">
      <c r="A410" s="48"/>
      <c r="B410" s="41"/>
      <c r="C410" s="38"/>
      <c r="D410" s="25">
        <v>2018</v>
      </c>
      <c r="E410" s="19">
        <f>G410+I410+K410+M410</f>
        <v>0</v>
      </c>
      <c r="F410" s="19">
        <f t="shared" si="187"/>
        <v>0</v>
      </c>
      <c r="G410" s="19">
        <f aca="true" t="shared" si="196" ref="G410:I424">G411+G413</f>
        <v>0</v>
      </c>
      <c r="H410" s="19">
        <v>0</v>
      </c>
      <c r="I410" s="19">
        <f t="shared" si="196"/>
        <v>0</v>
      </c>
      <c r="J410" s="19">
        <v>0</v>
      </c>
      <c r="K410" s="19">
        <v>0</v>
      </c>
      <c r="L410" s="19">
        <v>0</v>
      </c>
      <c r="M410" s="19">
        <f aca="true" t="shared" si="197" ref="M410:M428">M411+M413</f>
        <v>0</v>
      </c>
      <c r="N410" s="19">
        <v>0</v>
      </c>
      <c r="O410" s="38"/>
      <c r="P410" s="38"/>
      <c r="Q410" s="38"/>
    </row>
    <row r="411" spans="1:17" s="18" customFormat="1" ht="30.75" customHeight="1">
      <c r="A411" s="48"/>
      <c r="B411" s="41"/>
      <c r="C411" s="38"/>
      <c r="D411" s="25">
        <v>2019</v>
      </c>
      <c r="E411" s="19">
        <f>G411+I411+K411+M411</f>
        <v>1200</v>
      </c>
      <c r="F411" s="19">
        <f t="shared" si="187"/>
        <v>0</v>
      </c>
      <c r="G411" s="19">
        <f t="shared" si="196"/>
        <v>0</v>
      </c>
      <c r="H411" s="19">
        <v>0</v>
      </c>
      <c r="I411" s="19">
        <f t="shared" si="196"/>
        <v>0</v>
      </c>
      <c r="J411" s="19">
        <v>0</v>
      </c>
      <c r="K411" s="19">
        <v>1200</v>
      </c>
      <c r="L411" s="19">
        <v>0</v>
      </c>
      <c r="M411" s="19">
        <f t="shared" si="197"/>
        <v>0</v>
      </c>
      <c r="N411" s="19">
        <v>0</v>
      </c>
      <c r="O411" s="38"/>
      <c r="P411" s="38"/>
      <c r="Q411" s="38"/>
    </row>
    <row r="412" spans="1:17" s="18" customFormat="1" ht="118.5" customHeight="1">
      <c r="A412" s="48"/>
      <c r="B412" s="41"/>
      <c r="C412" s="38"/>
      <c r="D412" s="25">
        <v>2020</v>
      </c>
      <c r="E412" s="19">
        <f>G412+I412+K412+M412</f>
        <v>0</v>
      </c>
      <c r="F412" s="19">
        <f t="shared" si="187"/>
        <v>0</v>
      </c>
      <c r="G412" s="19">
        <f t="shared" si="196"/>
        <v>0</v>
      </c>
      <c r="H412" s="19">
        <v>0</v>
      </c>
      <c r="I412" s="19">
        <f t="shared" si="196"/>
        <v>0</v>
      </c>
      <c r="J412" s="19">
        <v>0</v>
      </c>
      <c r="K412" s="19">
        <v>0</v>
      </c>
      <c r="L412" s="19">
        <v>0</v>
      </c>
      <c r="M412" s="19">
        <f t="shared" si="197"/>
        <v>0</v>
      </c>
      <c r="N412" s="19">
        <v>0</v>
      </c>
      <c r="O412" s="38"/>
      <c r="P412" s="38"/>
      <c r="Q412" s="38"/>
    </row>
    <row r="413" spans="1:17" s="18" customFormat="1" ht="30.75" customHeight="1">
      <c r="A413" s="48" t="s">
        <v>97</v>
      </c>
      <c r="B413" s="41" t="s">
        <v>98</v>
      </c>
      <c r="C413" s="38" t="s">
        <v>72</v>
      </c>
      <c r="D413" s="28" t="s">
        <v>1</v>
      </c>
      <c r="E413" s="19">
        <f>E414+E415+E416</f>
        <v>500</v>
      </c>
      <c r="F413" s="19">
        <f aca="true" t="shared" si="198" ref="F413:N413">F414+F415+F416</f>
        <v>0</v>
      </c>
      <c r="G413" s="19">
        <f t="shared" si="198"/>
        <v>0</v>
      </c>
      <c r="H413" s="19">
        <f t="shared" si="198"/>
        <v>0</v>
      </c>
      <c r="I413" s="19">
        <f t="shared" si="198"/>
        <v>0</v>
      </c>
      <c r="J413" s="19">
        <f t="shared" si="198"/>
        <v>0</v>
      </c>
      <c r="K413" s="19">
        <f t="shared" si="198"/>
        <v>500</v>
      </c>
      <c r="L413" s="19">
        <f t="shared" si="198"/>
        <v>0</v>
      </c>
      <c r="M413" s="19">
        <f t="shared" si="198"/>
        <v>0</v>
      </c>
      <c r="N413" s="19">
        <f t="shared" si="198"/>
        <v>0</v>
      </c>
      <c r="O413" s="38" t="s">
        <v>245</v>
      </c>
      <c r="P413" s="38" t="s">
        <v>703</v>
      </c>
      <c r="Q413" s="38"/>
    </row>
    <row r="414" spans="1:17" s="18" customFormat="1" ht="30.75" customHeight="1">
      <c r="A414" s="48"/>
      <c r="B414" s="41"/>
      <c r="C414" s="38"/>
      <c r="D414" s="25">
        <v>2018</v>
      </c>
      <c r="E414" s="19">
        <f>G414+I414+K414+M414</f>
        <v>0</v>
      </c>
      <c r="F414" s="19">
        <f t="shared" si="187"/>
        <v>0</v>
      </c>
      <c r="G414" s="19">
        <f t="shared" si="196"/>
        <v>0</v>
      </c>
      <c r="H414" s="19">
        <v>0</v>
      </c>
      <c r="I414" s="19">
        <f t="shared" si="196"/>
        <v>0</v>
      </c>
      <c r="J414" s="19">
        <v>0</v>
      </c>
      <c r="K414" s="19">
        <v>0</v>
      </c>
      <c r="L414" s="19">
        <v>0</v>
      </c>
      <c r="M414" s="19">
        <f t="shared" si="197"/>
        <v>0</v>
      </c>
      <c r="N414" s="19">
        <v>0</v>
      </c>
      <c r="O414" s="38"/>
      <c r="P414" s="38"/>
      <c r="Q414" s="38"/>
    </row>
    <row r="415" spans="1:17" s="18" customFormat="1" ht="30.75" customHeight="1">
      <c r="A415" s="48"/>
      <c r="B415" s="41"/>
      <c r="C415" s="38"/>
      <c r="D415" s="25">
        <v>2019</v>
      </c>
      <c r="E415" s="19">
        <f>G415+I415+K415+M415</f>
        <v>500</v>
      </c>
      <c r="F415" s="19">
        <f t="shared" si="187"/>
        <v>0</v>
      </c>
      <c r="G415" s="19">
        <f t="shared" si="196"/>
        <v>0</v>
      </c>
      <c r="H415" s="19">
        <v>0</v>
      </c>
      <c r="I415" s="19">
        <f t="shared" si="196"/>
        <v>0</v>
      </c>
      <c r="J415" s="19">
        <v>0</v>
      </c>
      <c r="K415" s="19">
        <v>500</v>
      </c>
      <c r="L415" s="19">
        <v>0</v>
      </c>
      <c r="M415" s="19">
        <f t="shared" si="197"/>
        <v>0</v>
      </c>
      <c r="N415" s="19">
        <v>0</v>
      </c>
      <c r="O415" s="38"/>
      <c r="P415" s="38"/>
      <c r="Q415" s="38"/>
    </row>
    <row r="416" spans="1:17" s="18" customFormat="1" ht="140.25" customHeight="1">
      <c r="A416" s="48"/>
      <c r="B416" s="41"/>
      <c r="C416" s="38"/>
      <c r="D416" s="25">
        <v>2020</v>
      </c>
      <c r="E416" s="19">
        <f>G416+I416+K416+M416</f>
        <v>0</v>
      </c>
      <c r="F416" s="19">
        <f t="shared" si="187"/>
        <v>0</v>
      </c>
      <c r="G416" s="19">
        <f t="shared" si="196"/>
        <v>0</v>
      </c>
      <c r="H416" s="19">
        <v>0</v>
      </c>
      <c r="I416" s="19">
        <f t="shared" si="196"/>
        <v>0</v>
      </c>
      <c r="J416" s="19">
        <v>0</v>
      </c>
      <c r="K416" s="19">
        <v>0</v>
      </c>
      <c r="L416" s="19">
        <v>0</v>
      </c>
      <c r="M416" s="19">
        <f t="shared" si="197"/>
        <v>0</v>
      </c>
      <c r="N416" s="19">
        <v>0</v>
      </c>
      <c r="O416" s="38"/>
      <c r="P416" s="38"/>
      <c r="Q416" s="38"/>
    </row>
    <row r="417" spans="1:17" s="18" customFormat="1" ht="30.75" customHeight="1">
      <c r="A417" s="48" t="s">
        <v>99</v>
      </c>
      <c r="B417" s="41" t="s">
        <v>100</v>
      </c>
      <c r="C417" s="38" t="s">
        <v>72</v>
      </c>
      <c r="D417" s="28" t="s">
        <v>1</v>
      </c>
      <c r="E417" s="19">
        <f>E418+E419+E420</f>
        <v>200</v>
      </c>
      <c r="F417" s="19">
        <f aca="true" t="shared" si="199" ref="F417:N417">F418+F419+F420</f>
        <v>0</v>
      </c>
      <c r="G417" s="19">
        <f t="shared" si="199"/>
        <v>0</v>
      </c>
      <c r="H417" s="19">
        <f t="shared" si="199"/>
        <v>0</v>
      </c>
      <c r="I417" s="19">
        <f t="shared" si="199"/>
        <v>0</v>
      </c>
      <c r="J417" s="19">
        <f t="shared" si="199"/>
        <v>0</v>
      </c>
      <c r="K417" s="19">
        <f t="shared" si="199"/>
        <v>200</v>
      </c>
      <c r="L417" s="19">
        <f t="shared" si="199"/>
        <v>0</v>
      </c>
      <c r="M417" s="19">
        <f t="shared" si="199"/>
        <v>0</v>
      </c>
      <c r="N417" s="19">
        <f t="shared" si="199"/>
        <v>0</v>
      </c>
      <c r="O417" s="38" t="s">
        <v>245</v>
      </c>
      <c r="P417" s="38" t="s">
        <v>703</v>
      </c>
      <c r="Q417" s="38"/>
    </row>
    <row r="418" spans="1:17" s="18" customFormat="1" ht="30.75" customHeight="1">
      <c r="A418" s="48"/>
      <c r="B418" s="41"/>
      <c r="C418" s="38"/>
      <c r="D418" s="25">
        <v>2018</v>
      </c>
      <c r="E418" s="19">
        <f>G418+I418+K418+M418</f>
        <v>0</v>
      </c>
      <c r="F418" s="19">
        <f t="shared" si="187"/>
        <v>0</v>
      </c>
      <c r="G418" s="19">
        <f t="shared" si="196"/>
        <v>0</v>
      </c>
      <c r="H418" s="19">
        <v>0</v>
      </c>
      <c r="I418" s="19">
        <f t="shared" si="196"/>
        <v>0</v>
      </c>
      <c r="J418" s="19">
        <v>0</v>
      </c>
      <c r="K418" s="19">
        <v>0</v>
      </c>
      <c r="L418" s="19">
        <v>0</v>
      </c>
      <c r="M418" s="19">
        <f t="shared" si="197"/>
        <v>0</v>
      </c>
      <c r="N418" s="19">
        <v>0</v>
      </c>
      <c r="O418" s="38"/>
      <c r="P418" s="38"/>
      <c r="Q418" s="38"/>
    </row>
    <row r="419" spans="1:17" s="18" customFormat="1" ht="30.75" customHeight="1">
      <c r="A419" s="48"/>
      <c r="B419" s="41"/>
      <c r="C419" s="38"/>
      <c r="D419" s="25">
        <v>2019</v>
      </c>
      <c r="E419" s="19">
        <f>G419+I419+K419+M419</f>
        <v>200</v>
      </c>
      <c r="F419" s="19">
        <f t="shared" si="187"/>
        <v>0</v>
      </c>
      <c r="G419" s="19">
        <f t="shared" si="196"/>
        <v>0</v>
      </c>
      <c r="H419" s="19">
        <v>0</v>
      </c>
      <c r="I419" s="19">
        <f t="shared" si="196"/>
        <v>0</v>
      </c>
      <c r="J419" s="19">
        <v>0</v>
      </c>
      <c r="K419" s="19">
        <v>200</v>
      </c>
      <c r="L419" s="19">
        <v>0</v>
      </c>
      <c r="M419" s="19">
        <f t="shared" si="197"/>
        <v>0</v>
      </c>
      <c r="N419" s="19">
        <v>0</v>
      </c>
      <c r="O419" s="38"/>
      <c r="P419" s="38"/>
      <c r="Q419" s="38"/>
    </row>
    <row r="420" spans="1:17" s="18" customFormat="1" ht="141" customHeight="1">
      <c r="A420" s="48"/>
      <c r="B420" s="41"/>
      <c r="C420" s="38"/>
      <c r="D420" s="25">
        <v>2020</v>
      </c>
      <c r="E420" s="19">
        <f>G420+I420+K420+M420</f>
        <v>0</v>
      </c>
      <c r="F420" s="19">
        <f t="shared" si="187"/>
        <v>0</v>
      </c>
      <c r="G420" s="19">
        <f t="shared" si="196"/>
        <v>0</v>
      </c>
      <c r="H420" s="19">
        <v>0</v>
      </c>
      <c r="I420" s="19">
        <f t="shared" si="196"/>
        <v>0</v>
      </c>
      <c r="J420" s="19">
        <v>0</v>
      </c>
      <c r="K420" s="19">
        <v>0</v>
      </c>
      <c r="L420" s="19">
        <v>0</v>
      </c>
      <c r="M420" s="19">
        <f t="shared" si="197"/>
        <v>0</v>
      </c>
      <c r="N420" s="19">
        <v>0</v>
      </c>
      <c r="O420" s="38"/>
      <c r="P420" s="38"/>
      <c r="Q420" s="38"/>
    </row>
    <row r="421" spans="1:17" s="18" customFormat="1" ht="30.75" customHeight="1">
      <c r="A421" s="48" t="s">
        <v>101</v>
      </c>
      <c r="B421" s="41" t="s">
        <v>102</v>
      </c>
      <c r="C421" s="38" t="s">
        <v>72</v>
      </c>
      <c r="D421" s="28" t="s">
        <v>1</v>
      </c>
      <c r="E421" s="19">
        <f>E422+E423+E424</f>
        <v>2013</v>
      </c>
      <c r="F421" s="19">
        <f aca="true" t="shared" si="200" ref="F421:N421">F422+F423+F424</f>
        <v>0</v>
      </c>
      <c r="G421" s="19">
        <f t="shared" si="200"/>
        <v>0</v>
      </c>
      <c r="H421" s="19">
        <f t="shared" si="200"/>
        <v>0</v>
      </c>
      <c r="I421" s="19">
        <f t="shared" si="200"/>
        <v>0</v>
      </c>
      <c r="J421" s="19">
        <f t="shared" si="200"/>
        <v>0</v>
      </c>
      <c r="K421" s="19">
        <f t="shared" si="200"/>
        <v>2013</v>
      </c>
      <c r="L421" s="19">
        <f t="shared" si="200"/>
        <v>0</v>
      </c>
      <c r="M421" s="19">
        <f t="shared" si="200"/>
        <v>0</v>
      </c>
      <c r="N421" s="19">
        <f t="shared" si="200"/>
        <v>0</v>
      </c>
      <c r="O421" s="38" t="s">
        <v>244</v>
      </c>
      <c r="P421" s="38" t="s">
        <v>703</v>
      </c>
      <c r="Q421" s="38"/>
    </row>
    <row r="422" spans="1:17" s="18" customFormat="1" ht="30.75" customHeight="1">
      <c r="A422" s="48"/>
      <c r="B422" s="41"/>
      <c r="C422" s="38"/>
      <c r="D422" s="25">
        <v>2018</v>
      </c>
      <c r="E422" s="19">
        <f>G422+I422+K422+M422</f>
        <v>0</v>
      </c>
      <c r="F422" s="19">
        <f t="shared" si="187"/>
        <v>0</v>
      </c>
      <c r="G422" s="19">
        <f t="shared" si="196"/>
        <v>0</v>
      </c>
      <c r="H422" s="19">
        <v>0</v>
      </c>
      <c r="I422" s="19">
        <f t="shared" si="196"/>
        <v>0</v>
      </c>
      <c r="J422" s="19">
        <v>0</v>
      </c>
      <c r="K422" s="19">
        <v>0</v>
      </c>
      <c r="L422" s="19">
        <v>0</v>
      </c>
      <c r="M422" s="19">
        <f t="shared" si="197"/>
        <v>0</v>
      </c>
      <c r="N422" s="19">
        <v>0</v>
      </c>
      <c r="O422" s="38"/>
      <c r="P422" s="38"/>
      <c r="Q422" s="38"/>
    </row>
    <row r="423" spans="1:17" s="18" customFormat="1" ht="26.25" customHeight="1">
      <c r="A423" s="48"/>
      <c r="B423" s="41"/>
      <c r="C423" s="38"/>
      <c r="D423" s="25">
        <v>2019</v>
      </c>
      <c r="E423" s="19">
        <f>G423+I423+K423+M423</f>
        <v>0</v>
      </c>
      <c r="F423" s="19">
        <f t="shared" si="187"/>
        <v>0</v>
      </c>
      <c r="G423" s="19">
        <f t="shared" si="196"/>
        <v>0</v>
      </c>
      <c r="H423" s="19">
        <v>0</v>
      </c>
      <c r="I423" s="19">
        <f t="shared" si="196"/>
        <v>0</v>
      </c>
      <c r="J423" s="19">
        <v>0</v>
      </c>
      <c r="K423" s="19">
        <v>0</v>
      </c>
      <c r="L423" s="19">
        <v>0</v>
      </c>
      <c r="M423" s="19">
        <f t="shared" si="197"/>
        <v>0</v>
      </c>
      <c r="N423" s="19">
        <v>0</v>
      </c>
      <c r="O423" s="38"/>
      <c r="P423" s="38"/>
      <c r="Q423" s="38"/>
    </row>
    <row r="424" spans="1:17" s="18" customFormat="1" ht="120.75" customHeight="1">
      <c r="A424" s="48"/>
      <c r="B424" s="41"/>
      <c r="C424" s="38"/>
      <c r="D424" s="25">
        <v>2020</v>
      </c>
      <c r="E424" s="19">
        <f>G424+I424+K424+M424</f>
        <v>2013</v>
      </c>
      <c r="F424" s="19">
        <f t="shared" si="187"/>
        <v>0</v>
      </c>
      <c r="G424" s="19">
        <f t="shared" si="196"/>
        <v>0</v>
      </c>
      <c r="H424" s="19">
        <v>0</v>
      </c>
      <c r="I424" s="19">
        <f t="shared" si="196"/>
        <v>0</v>
      </c>
      <c r="J424" s="19">
        <v>0</v>
      </c>
      <c r="K424" s="19">
        <v>2013</v>
      </c>
      <c r="L424" s="19">
        <v>0</v>
      </c>
      <c r="M424" s="19">
        <f t="shared" si="197"/>
        <v>0</v>
      </c>
      <c r="N424" s="19">
        <v>0</v>
      </c>
      <c r="O424" s="38"/>
      <c r="P424" s="38"/>
      <c r="Q424" s="38"/>
    </row>
    <row r="425" spans="1:17" s="18" customFormat="1" ht="30.75" customHeight="1">
      <c r="A425" s="48" t="s">
        <v>103</v>
      </c>
      <c r="B425" s="41" t="s">
        <v>104</v>
      </c>
      <c r="C425" s="38" t="s">
        <v>72</v>
      </c>
      <c r="D425" s="28" t="s">
        <v>1</v>
      </c>
      <c r="E425" s="19">
        <f>E426+E427+E428</f>
        <v>1700</v>
      </c>
      <c r="F425" s="19">
        <f aca="true" t="shared" si="201" ref="F425:N425">F426+F427+F428</f>
        <v>0</v>
      </c>
      <c r="G425" s="19">
        <f t="shared" si="201"/>
        <v>0</v>
      </c>
      <c r="H425" s="19">
        <f t="shared" si="201"/>
        <v>0</v>
      </c>
      <c r="I425" s="19">
        <f t="shared" si="201"/>
        <v>0</v>
      </c>
      <c r="J425" s="19">
        <f t="shared" si="201"/>
        <v>0</v>
      </c>
      <c r="K425" s="19">
        <f t="shared" si="201"/>
        <v>1700</v>
      </c>
      <c r="L425" s="19">
        <f t="shared" si="201"/>
        <v>0</v>
      </c>
      <c r="M425" s="19">
        <f t="shared" si="201"/>
        <v>0</v>
      </c>
      <c r="N425" s="19">
        <f t="shared" si="201"/>
        <v>0</v>
      </c>
      <c r="O425" s="38" t="s">
        <v>246</v>
      </c>
      <c r="P425" s="38" t="s">
        <v>703</v>
      </c>
      <c r="Q425" s="38"/>
    </row>
    <row r="426" spans="1:17" s="18" customFormat="1" ht="30.75" customHeight="1">
      <c r="A426" s="48"/>
      <c r="B426" s="41"/>
      <c r="C426" s="38"/>
      <c r="D426" s="25">
        <v>2018</v>
      </c>
      <c r="E426" s="19">
        <f>G426+I426+K426+M426</f>
        <v>0</v>
      </c>
      <c r="F426" s="19">
        <f t="shared" si="187"/>
        <v>0</v>
      </c>
      <c r="G426" s="19">
        <f aca="true" t="shared" si="202" ref="G426:I428">G427+G429</f>
        <v>0</v>
      </c>
      <c r="H426" s="19">
        <v>0</v>
      </c>
      <c r="I426" s="19">
        <f t="shared" si="202"/>
        <v>0</v>
      </c>
      <c r="J426" s="19">
        <v>0</v>
      </c>
      <c r="K426" s="19">
        <v>0</v>
      </c>
      <c r="L426" s="19">
        <v>0</v>
      </c>
      <c r="M426" s="19">
        <f t="shared" si="197"/>
        <v>0</v>
      </c>
      <c r="N426" s="19">
        <v>0</v>
      </c>
      <c r="O426" s="38"/>
      <c r="P426" s="38"/>
      <c r="Q426" s="38"/>
    </row>
    <row r="427" spans="1:17" s="18" customFormat="1" ht="30.75" customHeight="1">
      <c r="A427" s="48"/>
      <c r="B427" s="41"/>
      <c r="C427" s="38"/>
      <c r="D427" s="25">
        <v>2019</v>
      </c>
      <c r="E427" s="19">
        <f>G427+I427+K427+M427</f>
        <v>0</v>
      </c>
      <c r="F427" s="19">
        <f t="shared" si="187"/>
        <v>0</v>
      </c>
      <c r="G427" s="19">
        <f t="shared" si="202"/>
        <v>0</v>
      </c>
      <c r="H427" s="19">
        <v>0</v>
      </c>
      <c r="I427" s="19">
        <f t="shared" si="202"/>
        <v>0</v>
      </c>
      <c r="J427" s="19">
        <v>0</v>
      </c>
      <c r="K427" s="19">
        <v>0</v>
      </c>
      <c r="L427" s="19">
        <v>0</v>
      </c>
      <c r="M427" s="19">
        <f t="shared" si="197"/>
        <v>0</v>
      </c>
      <c r="N427" s="19">
        <v>0</v>
      </c>
      <c r="O427" s="38"/>
      <c r="P427" s="38"/>
      <c r="Q427" s="38"/>
    </row>
    <row r="428" spans="1:17" s="18" customFormat="1" ht="117" customHeight="1">
      <c r="A428" s="48"/>
      <c r="B428" s="41"/>
      <c r="C428" s="38"/>
      <c r="D428" s="25">
        <v>2020</v>
      </c>
      <c r="E428" s="19">
        <f>G428+I428+K428+M428</f>
        <v>1700</v>
      </c>
      <c r="F428" s="19">
        <f t="shared" si="187"/>
        <v>0</v>
      </c>
      <c r="G428" s="19">
        <f t="shared" si="202"/>
        <v>0</v>
      </c>
      <c r="H428" s="19">
        <v>0</v>
      </c>
      <c r="I428" s="19">
        <f t="shared" si="202"/>
        <v>0</v>
      </c>
      <c r="J428" s="19">
        <v>0</v>
      </c>
      <c r="K428" s="19">
        <v>1700</v>
      </c>
      <c r="L428" s="19">
        <v>0</v>
      </c>
      <c r="M428" s="19">
        <f t="shared" si="197"/>
        <v>0</v>
      </c>
      <c r="N428" s="19">
        <v>0</v>
      </c>
      <c r="O428" s="38"/>
      <c r="P428" s="38"/>
      <c r="Q428" s="38"/>
    </row>
    <row r="429" spans="1:17" s="18" customFormat="1" ht="30.75" customHeight="1">
      <c r="A429" s="48" t="s">
        <v>105</v>
      </c>
      <c r="B429" s="41" t="s">
        <v>106</v>
      </c>
      <c r="C429" s="38" t="s">
        <v>72</v>
      </c>
      <c r="D429" s="28" t="s">
        <v>1</v>
      </c>
      <c r="E429" s="19">
        <f>E430+E431+E432</f>
        <v>1500</v>
      </c>
      <c r="F429" s="19">
        <f aca="true" t="shared" si="203" ref="F429:N429">F430+F431+F432</f>
        <v>0</v>
      </c>
      <c r="G429" s="19">
        <f t="shared" si="203"/>
        <v>0</v>
      </c>
      <c r="H429" s="19">
        <f t="shared" si="203"/>
        <v>0</v>
      </c>
      <c r="I429" s="19">
        <f t="shared" si="203"/>
        <v>0</v>
      </c>
      <c r="J429" s="19">
        <f t="shared" si="203"/>
        <v>0</v>
      </c>
      <c r="K429" s="19">
        <f t="shared" si="203"/>
        <v>1500</v>
      </c>
      <c r="L429" s="19">
        <f t="shared" si="203"/>
        <v>0</v>
      </c>
      <c r="M429" s="19">
        <f t="shared" si="203"/>
        <v>0</v>
      </c>
      <c r="N429" s="19">
        <f t="shared" si="203"/>
        <v>0</v>
      </c>
      <c r="O429" s="38" t="s">
        <v>246</v>
      </c>
      <c r="P429" s="38" t="s">
        <v>703</v>
      </c>
      <c r="Q429" s="38"/>
    </row>
    <row r="430" spans="1:17" s="18" customFormat="1" ht="30.75" customHeight="1">
      <c r="A430" s="48"/>
      <c r="B430" s="41"/>
      <c r="C430" s="38"/>
      <c r="D430" s="25">
        <v>2018</v>
      </c>
      <c r="E430" s="19">
        <f>G430+I430+K430+M430</f>
        <v>0</v>
      </c>
      <c r="F430" s="19">
        <f t="shared" si="187"/>
        <v>0</v>
      </c>
      <c r="G430" s="19">
        <f>G431+G445</f>
        <v>0</v>
      </c>
      <c r="H430" s="19">
        <v>0</v>
      </c>
      <c r="I430" s="19">
        <f>I431+I445</f>
        <v>0</v>
      </c>
      <c r="J430" s="19">
        <v>0</v>
      </c>
      <c r="K430" s="19">
        <v>0</v>
      </c>
      <c r="L430" s="19">
        <v>0</v>
      </c>
      <c r="M430" s="19">
        <f>M431+M445</f>
        <v>0</v>
      </c>
      <c r="N430" s="19">
        <v>0</v>
      </c>
      <c r="O430" s="38"/>
      <c r="P430" s="38"/>
      <c r="Q430" s="38"/>
    </row>
    <row r="431" spans="1:17" s="18" customFormat="1" ht="30.75" customHeight="1">
      <c r="A431" s="48"/>
      <c r="B431" s="41"/>
      <c r="C431" s="38"/>
      <c r="D431" s="25">
        <v>2019</v>
      </c>
      <c r="E431" s="19">
        <f>G431+I431+K431+M431</f>
        <v>0</v>
      </c>
      <c r="F431" s="19">
        <f t="shared" si="187"/>
        <v>0</v>
      </c>
      <c r="G431" s="19">
        <f>G432+G446</f>
        <v>0</v>
      </c>
      <c r="H431" s="19">
        <v>0</v>
      </c>
      <c r="I431" s="19">
        <f>I432+I446</f>
        <v>0</v>
      </c>
      <c r="J431" s="19">
        <v>0</v>
      </c>
      <c r="K431" s="19">
        <v>0</v>
      </c>
      <c r="L431" s="19">
        <v>0</v>
      </c>
      <c r="M431" s="19">
        <f>M432+M446</f>
        <v>0</v>
      </c>
      <c r="N431" s="19">
        <v>0</v>
      </c>
      <c r="O431" s="38"/>
      <c r="P431" s="38"/>
      <c r="Q431" s="38"/>
    </row>
    <row r="432" spans="1:17" s="18" customFormat="1" ht="120.75" customHeight="1">
      <c r="A432" s="48"/>
      <c r="B432" s="41"/>
      <c r="C432" s="38"/>
      <c r="D432" s="25">
        <v>2020</v>
      </c>
      <c r="E432" s="19">
        <f>G432+I432+K432+M432</f>
        <v>1500</v>
      </c>
      <c r="F432" s="19">
        <f t="shared" si="187"/>
        <v>0</v>
      </c>
      <c r="G432" s="19">
        <f>G445+G447</f>
        <v>0</v>
      </c>
      <c r="H432" s="19">
        <v>0</v>
      </c>
      <c r="I432" s="19">
        <f>I445+I447</f>
        <v>0</v>
      </c>
      <c r="J432" s="19">
        <v>0</v>
      </c>
      <c r="K432" s="19">
        <v>1500</v>
      </c>
      <c r="L432" s="19">
        <v>0</v>
      </c>
      <c r="M432" s="19">
        <f>M445+M447</f>
        <v>0</v>
      </c>
      <c r="N432" s="19">
        <v>0</v>
      </c>
      <c r="O432" s="38"/>
      <c r="P432" s="38"/>
      <c r="Q432" s="38"/>
    </row>
    <row r="433" spans="1:17" s="18" customFormat="1" ht="30.75" customHeight="1">
      <c r="A433" s="48" t="s">
        <v>107</v>
      </c>
      <c r="B433" s="41" t="s">
        <v>132</v>
      </c>
      <c r="C433" s="38" t="s">
        <v>133</v>
      </c>
      <c r="D433" s="28" t="s">
        <v>1</v>
      </c>
      <c r="E433" s="19">
        <f>E434+E435+E436</f>
        <v>1100</v>
      </c>
      <c r="F433" s="19">
        <f aca="true" t="shared" si="204" ref="F433:N433">F434+F435+F436</f>
        <v>0</v>
      </c>
      <c r="G433" s="19">
        <f t="shared" si="204"/>
        <v>0</v>
      </c>
      <c r="H433" s="19">
        <f t="shared" si="204"/>
        <v>0</v>
      </c>
      <c r="I433" s="19">
        <f t="shared" si="204"/>
        <v>900</v>
      </c>
      <c r="J433" s="19">
        <f t="shared" si="204"/>
        <v>0</v>
      </c>
      <c r="K433" s="19">
        <f t="shared" si="204"/>
        <v>200</v>
      </c>
      <c r="L433" s="19">
        <f t="shared" si="204"/>
        <v>0</v>
      </c>
      <c r="M433" s="19">
        <f t="shared" si="204"/>
        <v>0</v>
      </c>
      <c r="N433" s="19">
        <f t="shared" si="204"/>
        <v>0</v>
      </c>
      <c r="O433" s="38" t="s">
        <v>540</v>
      </c>
      <c r="P433" s="38" t="s">
        <v>134</v>
      </c>
      <c r="Q433" s="38"/>
    </row>
    <row r="434" spans="1:17" s="18" customFormat="1" ht="30.75" customHeight="1">
      <c r="A434" s="48"/>
      <c r="B434" s="41"/>
      <c r="C434" s="38"/>
      <c r="D434" s="25">
        <v>2018</v>
      </c>
      <c r="E434" s="19">
        <f aca="true" t="shared" si="205" ref="E434:F436">G434+I434+K434+M434</f>
        <v>100</v>
      </c>
      <c r="F434" s="19">
        <f t="shared" si="205"/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100</v>
      </c>
      <c r="L434" s="19">
        <v>0</v>
      </c>
      <c r="M434" s="19">
        <v>0</v>
      </c>
      <c r="N434" s="19">
        <v>0</v>
      </c>
      <c r="O434" s="38"/>
      <c r="P434" s="38"/>
      <c r="Q434" s="38"/>
    </row>
    <row r="435" spans="1:17" s="18" customFormat="1" ht="30.75" customHeight="1">
      <c r="A435" s="48"/>
      <c r="B435" s="41"/>
      <c r="C435" s="38"/>
      <c r="D435" s="25">
        <v>2019</v>
      </c>
      <c r="E435" s="19">
        <f t="shared" si="205"/>
        <v>1000</v>
      </c>
      <c r="F435" s="19">
        <f t="shared" si="205"/>
        <v>0</v>
      </c>
      <c r="G435" s="19">
        <v>0</v>
      </c>
      <c r="H435" s="19">
        <v>0</v>
      </c>
      <c r="I435" s="19">
        <v>900</v>
      </c>
      <c r="J435" s="19">
        <v>0</v>
      </c>
      <c r="K435" s="19">
        <v>100</v>
      </c>
      <c r="L435" s="19">
        <v>0</v>
      </c>
      <c r="M435" s="19">
        <v>0</v>
      </c>
      <c r="N435" s="19">
        <v>0</v>
      </c>
      <c r="O435" s="38"/>
      <c r="P435" s="38"/>
      <c r="Q435" s="38"/>
    </row>
    <row r="436" spans="1:17" s="18" customFormat="1" ht="177.75" customHeight="1">
      <c r="A436" s="48"/>
      <c r="B436" s="41"/>
      <c r="C436" s="38"/>
      <c r="D436" s="25">
        <v>2020</v>
      </c>
      <c r="E436" s="19">
        <f t="shared" si="205"/>
        <v>0</v>
      </c>
      <c r="F436" s="19">
        <f t="shared" si="205"/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38"/>
      <c r="P436" s="38"/>
      <c r="Q436" s="38"/>
    </row>
    <row r="437" spans="1:17" s="18" customFormat="1" ht="30.75" customHeight="1">
      <c r="A437" s="48" t="s">
        <v>110</v>
      </c>
      <c r="B437" s="41" t="s">
        <v>113</v>
      </c>
      <c r="C437" s="38" t="s">
        <v>114</v>
      </c>
      <c r="D437" s="28" t="s">
        <v>1</v>
      </c>
      <c r="E437" s="19">
        <f>E438+E439+E440</f>
        <v>1019</v>
      </c>
      <c r="F437" s="19">
        <f aca="true" t="shared" si="206" ref="F437:N437">F438+F439+F440</f>
        <v>0</v>
      </c>
      <c r="G437" s="19">
        <f t="shared" si="206"/>
        <v>0</v>
      </c>
      <c r="H437" s="19">
        <f t="shared" si="206"/>
        <v>0</v>
      </c>
      <c r="I437" s="19">
        <f t="shared" si="206"/>
        <v>0</v>
      </c>
      <c r="J437" s="19">
        <f t="shared" si="206"/>
        <v>0</v>
      </c>
      <c r="K437" s="19">
        <f t="shared" si="206"/>
        <v>1019</v>
      </c>
      <c r="L437" s="19">
        <f t="shared" si="206"/>
        <v>0</v>
      </c>
      <c r="M437" s="19">
        <f t="shared" si="206"/>
        <v>0</v>
      </c>
      <c r="N437" s="19">
        <f t="shared" si="206"/>
        <v>0</v>
      </c>
      <c r="O437" s="38" t="s">
        <v>537</v>
      </c>
      <c r="P437" s="38" t="s">
        <v>115</v>
      </c>
      <c r="Q437" s="38"/>
    </row>
    <row r="438" spans="1:17" s="18" customFormat="1" ht="30.75" customHeight="1">
      <c r="A438" s="48"/>
      <c r="B438" s="41"/>
      <c r="C438" s="38"/>
      <c r="D438" s="25">
        <v>2018</v>
      </c>
      <c r="E438" s="19">
        <f aca="true" t="shared" si="207" ref="E438:F440">G438+I438+K438+M438</f>
        <v>1019</v>
      </c>
      <c r="F438" s="19">
        <f t="shared" si="207"/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1019</v>
      </c>
      <c r="L438" s="19">
        <v>0</v>
      </c>
      <c r="M438" s="19">
        <v>0</v>
      </c>
      <c r="N438" s="19">
        <v>0</v>
      </c>
      <c r="O438" s="38"/>
      <c r="P438" s="38"/>
      <c r="Q438" s="38"/>
    </row>
    <row r="439" spans="1:17" s="18" customFormat="1" ht="30.75" customHeight="1">
      <c r="A439" s="48"/>
      <c r="B439" s="41"/>
      <c r="C439" s="38"/>
      <c r="D439" s="25">
        <v>2019</v>
      </c>
      <c r="E439" s="19">
        <f t="shared" si="207"/>
        <v>0</v>
      </c>
      <c r="F439" s="19">
        <f t="shared" si="207"/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38"/>
      <c r="P439" s="38"/>
      <c r="Q439" s="38"/>
    </row>
    <row r="440" spans="1:17" s="18" customFormat="1" ht="162.75" customHeight="1">
      <c r="A440" s="48"/>
      <c r="B440" s="41"/>
      <c r="C440" s="38"/>
      <c r="D440" s="25">
        <v>2020</v>
      </c>
      <c r="E440" s="19">
        <f t="shared" si="207"/>
        <v>0</v>
      </c>
      <c r="F440" s="19">
        <f t="shared" si="207"/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38"/>
      <c r="P440" s="38"/>
      <c r="Q440" s="38"/>
    </row>
    <row r="441" spans="1:17" s="18" customFormat="1" ht="39" customHeight="1">
      <c r="A441" s="48" t="s">
        <v>112</v>
      </c>
      <c r="B441" s="41" t="s">
        <v>129</v>
      </c>
      <c r="C441" s="38" t="s">
        <v>130</v>
      </c>
      <c r="D441" s="28" t="s">
        <v>1</v>
      </c>
      <c r="E441" s="19">
        <f>E442+E443+E444</f>
        <v>2469.4</v>
      </c>
      <c r="F441" s="19">
        <f aca="true" t="shared" si="208" ref="F441:N441">F442+F443+F444</f>
        <v>0</v>
      </c>
      <c r="G441" s="19">
        <f t="shared" si="208"/>
        <v>1975.6</v>
      </c>
      <c r="H441" s="19">
        <f t="shared" si="208"/>
        <v>0</v>
      </c>
      <c r="I441" s="19">
        <f t="shared" si="208"/>
        <v>246.9</v>
      </c>
      <c r="J441" s="19">
        <f t="shared" si="208"/>
        <v>0</v>
      </c>
      <c r="K441" s="19">
        <f t="shared" si="208"/>
        <v>246.9</v>
      </c>
      <c r="L441" s="19">
        <f t="shared" si="208"/>
        <v>0</v>
      </c>
      <c r="M441" s="19">
        <f t="shared" si="208"/>
        <v>0</v>
      </c>
      <c r="N441" s="19">
        <f t="shared" si="208"/>
        <v>0</v>
      </c>
      <c r="O441" s="38" t="s">
        <v>539</v>
      </c>
      <c r="P441" s="38" t="s">
        <v>247</v>
      </c>
      <c r="Q441" s="38"/>
    </row>
    <row r="442" spans="1:17" s="18" customFormat="1" ht="39" customHeight="1">
      <c r="A442" s="48"/>
      <c r="B442" s="41"/>
      <c r="C442" s="38"/>
      <c r="D442" s="25">
        <v>2018</v>
      </c>
      <c r="E442" s="19">
        <f aca="true" t="shared" si="209" ref="E442:F444">G442+I442+K442+M442</f>
        <v>2469.4</v>
      </c>
      <c r="F442" s="19">
        <f t="shared" si="209"/>
        <v>0</v>
      </c>
      <c r="G442" s="19">
        <v>1975.6</v>
      </c>
      <c r="H442" s="19">
        <v>0</v>
      </c>
      <c r="I442" s="19">
        <v>246.9</v>
      </c>
      <c r="J442" s="19">
        <v>0</v>
      </c>
      <c r="K442" s="19">
        <v>246.9</v>
      </c>
      <c r="L442" s="19">
        <v>0</v>
      </c>
      <c r="M442" s="19">
        <v>0</v>
      </c>
      <c r="N442" s="19">
        <v>0</v>
      </c>
      <c r="O442" s="38"/>
      <c r="P442" s="38"/>
      <c r="Q442" s="38"/>
    </row>
    <row r="443" spans="1:17" s="18" customFormat="1" ht="39" customHeight="1">
      <c r="A443" s="48"/>
      <c r="B443" s="41"/>
      <c r="C443" s="38"/>
      <c r="D443" s="25">
        <v>2019</v>
      </c>
      <c r="E443" s="19">
        <f t="shared" si="209"/>
        <v>0</v>
      </c>
      <c r="F443" s="19">
        <f t="shared" si="209"/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38"/>
      <c r="P443" s="38"/>
      <c r="Q443" s="38"/>
    </row>
    <row r="444" spans="1:17" s="18" customFormat="1" ht="140.25" customHeight="1">
      <c r="A444" s="48"/>
      <c r="B444" s="41"/>
      <c r="C444" s="38"/>
      <c r="D444" s="25">
        <v>2020</v>
      </c>
      <c r="E444" s="19">
        <f t="shared" si="209"/>
        <v>0</v>
      </c>
      <c r="F444" s="19">
        <f t="shared" si="209"/>
        <v>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38"/>
      <c r="P444" s="38"/>
      <c r="Q444" s="38"/>
    </row>
    <row r="445" spans="1:17" s="18" customFormat="1" ht="30.75" customHeight="1">
      <c r="A445" s="48" t="s">
        <v>116</v>
      </c>
      <c r="B445" s="41" t="s">
        <v>108</v>
      </c>
      <c r="C445" s="38" t="s">
        <v>109</v>
      </c>
      <c r="D445" s="28" t="s">
        <v>1</v>
      </c>
      <c r="E445" s="19">
        <f>E446+E447+E448</f>
        <v>400</v>
      </c>
      <c r="F445" s="19">
        <f aca="true" t="shared" si="210" ref="F445:N445">F446+F447+F448</f>
        <v>0</v>
      </c>
      <c r="G445" s="19">
        <f t="shared" si="210"/>
        <v>0</v>
      </c>
      <c r="H445" s="19">
        <f t="shared" si="210"/>
        <v>0</v>
      </c>
      <c r="I445" s="19">
        <f t="shared" si="210"/>
        <v>0</v>
      </c>
      <c r="J445" s="19">
        <f t="shared" si="210"/>
        <v>0</v>
      </c>
      <c r="K445" s="19">
        <f t="shared" si="210"/>
        <v>400</v>
      </c>
      <c r="L445" s="19">
        <f t="shared" si="210"/>
        <v>0</v>
      </c>
      <c r="M445" s="19">
        <f t="shared" si="210"/>
        <v>0</v>
      </c>
      <c r="N445" s="19">
        <f t="shared" si="210"/>
        <v>0</v>
      </c>
      <c r="O445" s="38" t="s">
        <v>536</v>
      </c>
      <c r="P445" s="38" t="s">
        <v>610</v>
      </c>
      <c r="Q445" s="38"/>
    </row>
    <row r="446" spans="1:17" s="18" customFormat="1" ht="30.75" customHeight="1">
      <c r="A446" s="48"/>
      <c r="B446" s="41"/>
      <c r="C446" s="38"/>
      <c r="D446" s="25">
        <v>2018</v>
      </c>
      <c r="E446" s="19">
        <f>G446+I446+K446+M446</f>
        <v>400</v>
      </c>
      <c r="F446" s="19">
        <f t="shared" si="187"/>
        <v>0</v>
      </c>
      <c r="G446" s="19">
        <v>0</v>
      </c>
      <c r="H446" s="19">
        <v>0</v>
      </c>
      <c r="I446" s="19">
        <v>0</v>
      </c>
      <c r="J446" s="19">
        <v>0</v>
      </c>
      <c r="K446" s="19">
        <v>400</v>
      </c>
      <c r="L446" s="19">
        <v>0</v>
      </c>
      <c r="M446" s="19">
        <v>0</v>
      </c>
      <c r="N446" s="19">
        <v>0</v>
      </c>
      <c r="O446" s="38"/>
      <c r="P446" s="38"/>
      <c r="Q446" s="38"/>
    </row>
    <row r="447" spans="1:17" s="18" customFormat="1" ht="30.75" customHeight="1">
      <c r="A447" s="48"/>
      <c r="B447" s="41"/>
      <c r="C447" s="38"/>
      <c r="D447" s="25">
        <v>2019</v>
      </c>
      <c r="E447" s="19">
        <f>G447+I447+K447+M447</f>
        <v>0</v>
      </c>
      <c r="F447" s="19">
        <f t="shared" si="187"/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38"/>
      <c r="P447" s="38"/>
      <c r="Q447" s="38"/>
    </row>
    <row r="448" spans="1:17" s="18" customFormat="1" ht="165" customHeight="1">
      <c r="A448" s="48"/>
      <c r="B448" s="41"/>
      <c r="C448" s="38"/>
      <c r="D448" s="25">
        <v>2020</v>
      </c>
      <c r="E448" s="19">
        <f>G448+I448+K448+M448</f>
        <v>0</v>
      </c>
      <c r="F448" s="19">
        <f t="shared" si="187"/>
        <v>0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38"/>
      <c r="P448" s="38"/>
      <c r="Q448" s="38"/>
    </row>
    <row r="449" spans="1:17" s="18" customFormat="1" ht="30.75" customHeight="1">
      <c r="A449" s="48" t="s">
        <v>120</v>
      </c>
      <c r="B449" s="41" t="s">
        <v>111</v>
      </c>
      <c r="C449" s="38" t="s">
        <v>109</v>
      </c>
      <c r="D449" s="28" t="s">
        <v>1</v>
      </c>
      <c r="E449" s="19">
        <f>E450+E451+E452</f>
        <v>20000</v>
      </c>
      <c r="F449" s="19">
        <f aca="true" t="shared" si="211" ref="F449:N449">F450+F451+F452</f>
        <v>0</v>
      </c>
      <c r="G449" s="19">
        <f t="shared" si="211"/>
        <v>0</v>
      </c>
      <c r="H449" s="19">
        <f t="shared" si="211"/>
        <v>0</v>
      </c>
      <c r="I449" s="19">
        <f t="shared" si="211"/>
        <v>19000</v>
      </c>
      <c r="J449" s="19">
        <f t="shared" si="211"/>
        <v>0</v>
      </c>
      <c r="K449" s="19">
        <f t="shared" si="211"/>
        <v>1000</v>
      </c>
      <c r="L449" s="19">
        <f t="shared" si="211"/>
        <v>0</v>
      </c>
      <c r="M449" s="19">
        <f t="shared" si="211"/>
        <v>0</v>
      </c>
      <c r="N449" s="19">
        <f t="shared" si="211"/>
        <v>0</v>
      </c>
      <c r="O449" s="38" t="s">
        <v>536</v>
      </c>
      <c r="P449" s="38" t="s">
        <v>593</v>
      </c>
      <c r="Q449" s="38"/>
    </row>
    <row r="450" spans="1:17" s="18" customFormat="1" ht="30.75" customHeight="1">
      <c r="A450" s="48"/>
      <c r="B450" s="41"/>
      <c r="C450" s="38"/>
      <c r="D450" s="25">
        <v>2018</v>
      </c>
      <c r="E450" s="19">
        <f>G450+I450+K450+M450</f>
        <v>0</v>
      </c>
      <c r="F450" s="19">
        <f t="shared" si="187"/>
        <v>0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38"/>
      <c r="P450" s="38"/>
      <c r="Q450" s="38"/>
    </row>
    <row r="451" spans="1:17" s="18" customFormat="1" ht="30.75" customHeight="1">
      <c r="A451" s="48"/>
      <c r="B451" s="41"/>
      <c r="C451" s="38"/>
      <c r="D451" s="25">
        <v>2019</v>
      </c>
      <c r="E451" s="19">
        <f>G451+I451+K451+M451</f>
        <v>20000</v>
      </c>
      <c r="F451" s="19">
        <f t="shared" si="187"/>
        <v>0</v>
      </c>
      <c r="G451" s="19">
        <v>0</v>
      </c>
      <c r="H451" s="19">
        <v>0</v>
      </c>
      <c r="I451" s="19">
        <v>19000</v>
      </c>
      <c r="J451" s="19">
        <v>0</v>
      </c>
      <c r="K451" s="19">
        <v>1000</v>
      </c>
      <c r="L451" s="19">
        <v>0</v>
      </c>
      <c r="M451" s="19">
        <v>0</v>
      </c>
      <c r="N451" s="19">
        <v>0</v>
      </c>
      <c r="O451" s="38"/>
      <c r="P451" s="38"/>
      <c r="Q451" s="38"/>
    </row>
    <row r="452" spans="1:17" s="18" customFormat="1" ht="176.25" customHeight="1">
      <c r="A452" s="48"/>
      <c r="B452" s="41"/>
      <c r="C452" s="38"/>
      <c r="D452" s="25">
        <v>2020</v>
      </c>
      <c r="E452" s="19">
        <f>G452+I452+K452+M452</f>
        <v>0</v>
      </c>
      <c r="F452" s="19">
        <f t="shared" si="187"/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38"/>
      <c r="P452" s="38"/>
      <c r="Q452" s="38"/>
    </row>
    <row r="453" spans="1:17" s="18" customFormat="1" ht="30.75" customHeight="1">
      <c r="A453" s="48" t="s">
        <v>122</v>
      </c>
      <c r="B453" s="41" t="s">
        <v>117</v>
      </c>
      <c r="C453" s="38" t="s">
        <v>118</v>
      </c>
      <c r="D453" s="28" t="s">
        <v>1</v>
      </c>
      <c r="E453" s="19">
        <f>E454+E455+E456</f>
        <v>5040</v>
      </c>
      <c r="F453" s="19">
        <f aca="true" t="shared" si="212" ref="F453:N453">F454+F455+F456</f>
        <v>0</v>
      </c>
      <c r="G453" s="19">
        <f t="shared" si="212"/>
        <v>0</v>
      </c>
      <c r="H453" s="19">
        <f t="shared" si="212"/>
        <v>0</v>
      </c>
      <c r="I453" s="19">
        <f t="shared" si="212"/>
        <v>0</v>
      </c>
      <c r="J453" s="19">
        <f t="shared" si="212"/>
        <v>0</v>
      </c>
      <c r="K453" s="19">
        <f t="shared" si="212"/>
        <v>5040</v>
      </c>
      <c r="L453" s="19">
        <f t="shared" si="212"/>
        <v>0</v>
      </c>
      <c r="M453" s="19">
        <f t="shared" si="212"/>
        <v>0</v>
      </c>
      <c r="N453" s="19">
        <f t="shared" si="212"/>
        <v>0</v>
      </c>
      <c r="O453" s="38" t="s">
        <v>538</v>
      </c>
      <c r="P453" s="38" t="s">
        <v>119</v>
      </c>
      <c r="Q453" s="38"/>
    </row>
    <row r="454" spans="1:17" s="18" customFormat="1" ht="30.75" customHeight="1">
      <c r="A454" s="48"/>
      <c r="B454" s="41"/>
      <c r="C454" s="38"/>
      <c r="D454" s="25">
        <v>2018</v>
      </c>
      <c r="E454" s="19">
        <f>G454+I454+K454+M454</f>
        <v>40</v>
      </c>
      <c r="F454" s="19">
        <f aca="true" t="shared" si="213" ref="F454:F492">H454+J454+L454+N454</f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40</v>
      </c>
      <c r="L454" s="19">
        <v>0</v>
      </c>
      <c r="M454" s="19">
        <v>0</v>
      </c>
      <c r="N454" s="19">
        <v>0</v>
      </c>
      <c r="O454" s="38"/>
      <c r="P454" s="38"/>
      <c r="Q454" s="38"/>
    </row>
    <row r="455" spans="1:17" s="18" customFormat="1" ht="30.75" customHeight="1">
      <c r="A455" s="48"/>
      <c r="B455" s="41"/>
      <c r="C455" s="38"/>
      <c r="D455" s="25">
        <v>2019</v>
      </c>
      <c r="E455" s="19">
        <f>G455+I455+K455+M455</f>
        <v>3000</v>
      </c>
      <c r="F455" s="19">
        <f t="shared" si="213"/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3000</v>
      </c>
      <c r="L455" s="19">
        <v>0</v>
      </c>
      <c r="M455" s="19">
        <v>0</v>
      </c>
      <c r="N455" s="19">
        <v>0</v>
      </c>
      <c r="O455" s="38"/>
      <c r="P455" s="38"/>
      <c r="Q455" s="38"/>
    </row>
    <row r="456" spans="1:17" s="18" customFormat="1" ht="158.25" customHeight="1">
      <c r="A456" s="48"/>
      <c r="B456" s="41"/>
      <c r="C456" s="38"/>
      <c r="D456" s="25">
        <v>2020</v>
      </c>
      <c r="E456" s="19">
        <f>G456+I456+K456+M456</f>
        <v>2000</v>
      </c>
      <c r="F456" s="19">
        <f t="shared" si="213"/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2000</v>
      </c>
      <c r="L456" s="19">
        <v>0</v>
      </c>
      <c r="M456" s="19">
        <v>0</v>
      </c>
      <c r="N456" s="19">
        <v>0</v>
      </c>
      <c r="O456" s="38"/>
      <c r="P456" s="38"/>
      <c r="Q456" s="38"/>
    </row>
    <row r="457" spans="1:17" s="18" customFormat="1" ht="30.75" customHeight="1">
      <c r="A457" s="48" t="s">
        <v>126</v>
      </c>
      <c r="B457" s="41" t="s">
        <v>121</v>
      </c>
      <c r="C457" s="38" t="s">
        <v>118</v>
      </c>
      <c r="D457" s="28" t="s">
        <v>1</v>
      </c>
      <c r="E457" s="19">
        <f>E458+E459+E460</f>
        <v>2440</v>
      </c>
      <c r="F457" s="19">
        <f aca="true" t="shared" si="214" ref="F457:N457">F458+F459+F460</f>
        <v>0</v>
      </c>
      <c r="G457" s="19">
        <f t="shared" si="214"/>
        <v>0</v>
      </c>
      <c r="H457" s="19">
        <f t="shared" si="214"/>
        <v>0</v>
      </c>
      <c r="I457" s="19">
        <f t="shared" si="214"/>
        <v>0</v>
      </c>
      <c r="J457" s="19">
        <f t="shared" si="214"/>
        <v>0</v>
      </c>
      <c r="K457" s="19">
        <f t="shared" si="214"/>
        <v>2440</v>
      </c>
      <c r="L457" s="19">
        <f t="shared" si="214"/>
        <v>0</v>
      </c>
      <c r="M457" s="19">
        <f t="shared" si="214"/>
        <v>0</v>
      </c>
      <c r="N457" s="19">
        <f t="shared" si="214"/>
        <v>0</v>
      </c>
      <c r="O457" s="38" t="s">
        <v>580</v>
      </c>
      <c r="P457" s="38" t="s">
        <v>119</v>
      </c>
      <c r="Q457" s="38"/>
    </row>
    <row r="458" spans="1:17" s="18" customFormat="1" ht="30.75" customHeight="1">
      <c r="A458" s="48"/>
      <c r="B458" s="41"/>
      <c r="C458" s="38"/>
      <c r="D458" s="25">
        <v>2018</v>
      </c>
      <c r="E458" s="19">
        <f>G458+I458+K458+M458</f>
        <v>40</v>
      </c>
      <c r="F458" s="19">
        <f t="shared" si="213"/>
        <v>0</v>
      </c>
      <c r="G458" s="19">
        <v>0</v>
      </c>
      <c r="H458" s="19">
        <v>0</v>
      </c>
      <c r="I458" s="19">
        <v>0</v>
      </c>
      <c r="J458" s="19">
        <v>0</v>
      </c>
      <c r="K458" s="19">
        <v>40</v>
      </c>
      <c r="L458" s="19">
        <v>0</v>
      </c>
      <c r="M458" s="19">
        <v>0</v>
      </c>
      <c r="N458" s="19">
        <v>0</v>
      </c>
      <c r="O458" s="38"/>
      <c r="P458" s="38"/>
      <c r="Q458" s="38"/>
    </row>
    <row r="459" spans="1:17" s="18" customFormat="1" ht="30.75" customHeight="1">
      <c r="A459" s="48"/>
      <c r="B459" s="41"/>
      <c r="C459" s="38"/>
      <c r="D459" s="25">
        <v>2019</v>
      </c>
      <c r="E459" s="19">
        <f>G459+I459+K459+M459</f>
        <v>2400</v>
      </c>
      <c r="F459" s="19">
        <f t="shared" si="213"/>
        <v>0</v>
      </c>
      <c r="G459" s="19">
        <v>0</v>
      </c>
      <c r="H459" s="19">
        <v>0</v>
      </c>
      <c r="I459" s="19">
        <v>0</v>
      </c>
      <c r="J459" s="19">
        <v>0</v>
      </c>
      <c r="K459" s="19">
        <v>2400</v>
      </c>
      <c r="L459" s="19">
        <v>0</v>
      </c>
      <c r="M459" s="19">
        <v>0</v>
      </c>
      <c r="N459" s="19">
        <v>0</v>
      </c>
      <c r="O459" s="38"/>
      <c r="P459" s="38"/>
      <c r="Q459" s="38"/>
    </row>
    <row r="460" spans="1:17" s="18" customFormat="1" ht="179.25" customHeight="1">
      <c r="A460" s="48"/>
      <c r="B460" s="41"/>
      <c r="C460" s="38"/>
      <c r="D460" s="25">
        <v>2020</v>
      </c>
      <c r="E460" s="19">
        <f>G460+I460+K460+M460</f>
        <v>0</v>
      </c>
      <c r="F460" s="19">
        <f t="shared" si="213"/>
        <v>0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38"/>
      <c r="P460" s="38"/>
      <c r="Q460" s="38"/>
    </row>
    <row r="461" spans="1:17" s="18" customFormat="1" ht="38.25" customHeight="1">
      <c r="A461" s="48" t="s">
        <v>128</v>
      </c>
      <c r="B461" s="41" t="s">
        <v>138</v>
      </c>
      <c r="C461" s="38" t="s">
        <v>139</v>
      </c>
      <c r="D461" s="28" t="s">
        <v>1</v>
      </c>
      <c r="E461" s="19">
        <f>E462+E463+E464</f>
        <v>10000</v>
      </c>
      <c r="F461" s="19">
        <f aca="true" t="shared" si="215" ref="F461:N461">F462+F463+F464</f>
        <v>0</v>
      </c>
      <c r="G461" s="19">
        <f t="shared" si="215"/>
        <v>0</v>
      </c>
      <c r="H461" s="19">
        <f t="shared" si="215"/>
        <v>0</v>
      </c>
      <c r="I461" s="19">
        <f t="shared" si="215"/>
        <v>9000</v>
      </c>
      <c r="J461" s="19">
        <f t="shared" si="215"/>
        <v>0</v>
      </c>
      <c r="K461" s="19">
        <f t="shared" si="215"/>
        <v>1000</v>
      </c>
      <c r="L461" s="19">
        <f t="shared" si="215"/>
        <v>0</v>
      </c>
      <c r="M461" s="19">
        <f t="shared" si="215"/>
        <v>0</v>
      </c>
      <c r="N461" s="19">
        <f t="shared" si="215"/>
        <v>0</v>
      </c>
      <c r="O461" s="38" t="s">
        <v>542</v>
      </c>
      <c r="P461" s="38" t="s">
        <v>704</v>
      </c>
      <c r="Q461" s="38"/>
    </row>
    <row r="462" spans="1:17" s="18" customFormat="1" ht="38.25" customHeight="1">
      <c r="A462" s="48"/>
      <c r="B462" s="41"/>
      <c r="C462" s="38"/>
      <c r="D462" s="25">
        <v>2018</v>
      </c>
      <c r="E462" s="19">
        <f aca="true" t="shared" si="216" ref="E462:F464">G462+I462+K462+M462</f>
        <v>0</v>
      </c>
      <c r="F462" s="19">
        <f t="shared" si="216"/>
        <v>0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38"/>
      <c r="P462" s="38"/>
      <c r="Q462" s="38"/>
    </row>
    <row r="463" spans="1:17" s="18" customFormat="1" ht="38.25" customHeight="1">
      <c r="A463" s="48"/>
      <c r="B463" s="41"/>
      <c r="C463" s="38"/>
      <c r="D463" s="25">
        <v>2019</v>
      </c>
      <c r="E463" s="19">
        <f t="shared" si="216"/>
        <v>10000</v>
      </c>
      <c r="F463" s="19">
        <f t="shared" si="216"/>
        <v>0</v>
      </c>
      <c r="G463" s="19">
        <v>0</v>
      </c>
      <c r="H463" s="19">
        <v>0</v>
      </c>
      <c r="I463" s="19">
        <v>9000</v>
      </c>
      <c r="J463" s="19">
        <v>0</v>
      </c>
      <c r="K463" s="19">
        <v>1000</v>
      </c>
      <c r="L463" s="19">
        <v>0</v>
      </c>
      <c r="M463" s="19">
        <v>0</v>
      </c>
      <c r="N463" s="19">
        <v>0</v>
      </c>
      <c r="O463" s="38"/>
      <c r="P463" s="38"/>
      <c r="Q463" s="38"/>
    </row>
    <row r="464" spans="1:17" s="18" customFormat="1" ht="141.75" customHeight="1">
      <c r="A464" s="48"/>
      <c r="B464" s="41"/>
      <c r="C464" s="38"/>
      <c r="D464" s="25">
        <v>2020</v>
      </c>
      <c r="E464" s="19">
        <f t="shared" si="216"/>
        <v>0</v>
      </c>
      <c r="F464" s="19">
        <f t="shared" si="216"/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38"/>
      <c r="P464" s="38"/>
      <c r="Q464" s="38"/>
    </row>
    <row r="465" spans="1:17" s="18" customFormat="1" ht="30.75" customHeight="1">
      <c r="A465" s="48" t="s">
        <v>131</v>
      </c>
      <c r="B465" s="41" t="s">
        <v>123</v>
      </c>
      <c r="C465" s="38" t="s">
        <v>124</v>
      </c>
      <c r="D465" s="28" t="s">
        <v>1</v>
      </c>
      <c r="E465" s="19">
        <f>E466+E467+E468</f>
        <v>1927.9</v>
      </c>
      <c r="F465" s="19">
        <f aca="true" t="shared" si="217" ref="F465:N465">F466+F467+F468</f>
        <v>0</v>
      </c>
      <c r="G465" s="19">
        <f t="shared" si="217"/>
        <v>0</v>
      </c>
      <c r="H465" s="19">
        <f t="shared" si="217"/>
        <v>0</v>
      </c>
      <c r="I465" s="19">
        <f t="shared" si="217"/>
        <v>0</v>
      </c>
      <c r="J465" s="19">
        <f t="shared" si="217"/>
        <v>0</v>
      </c>
      <c r="K465" s="19">
        <f t="shared" si="217"/>
        <v>1927.9</v>
      </c>
      <c r="L465" s="19">
        <f t="shared" si="217"/>
        <v>0</v>
      </c>
      <c r="M465" s="19">
        <f t="shared" si="217"/>
        <v>0</v>
      </c>
      <c r="N465" s="19">
        <f t="shared" si="217"/>
        <v>0</v>
      </c>
      <c r="O465" s="38" t="s">
        <v>607</v>
      </c>
      <c r="P465" s="38" t="s">
        <v>125</v>
      </c>
      <c r="Q465" s="38"/>
    </row>
    <row r="466" spans="1:17" s="18" customFormat="1" ht="30.75" customHeight="1">
      <c r="A466" s="48"/>
      <c r="B466" s="41"/>
      <c r="C466" s="38"/>
      <c r="D466" s="25">
        <v>2018</v>
      </c>
      <c r="E466" s="19">
        <f>G466+I466+K466+M466</f>
        <v>1927.9</v>
      </c>
      <c r="F466" s="19">
        <f t="shared" si="213"/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1927.9</v>
      </c>
      <c r="L466" s="19">
        <v>0</v>
      </c>
      <c r="M466" s="19">
        <v>0</v>
      </c>
      <c r="N466" s="19">
        <v>0</v>
      </c>
      <c r="O466" s="38"/>
      <c r="P466" s="38"/>
      <c r="Q466" s="38"/>
    </row>
    <row r="467" spans="1:17" s="18" customFormat="1" ht="30.75" customHeight="1">
      <c r="A467" s="48"/>
      <c r="B467" s="41"/>
      <c r="C467" s="38"/>
      <c r="D467" s="25">
        <v>2019</v>
      </c>
      <c r="E467" s="19">
        <f>G467+I467+K467+M467</f>
        <v>0</v>
      </c>
      <c r="F467" s="19">
        <f t="shared" si="213"/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38"/>
      <c r="P467" s="38"/>
      <c r="Q467" s="38"/>
    </row>
    <row r="468" spans="1:17" s="18" customFormat="1" ht="168" customHeight="1">
      <c r="A468" s="48"/>
      <c r="B468" s="41"/>
      <c r="C468" s="38"/>
      <c r="D468" s="25">
        <v>2020</v>
      </c>
      <c r="E468" s="19">
        <f>G468+I468+K468+M468</f>
        <v>0</v>
      </c>
      <c r="F468" s="19">
        <f t="shared" si="213"/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38"/>
      <c r="P468" s="38"/>
      <c r="Q468" s="38"/>
    </row>
    <row r="469" spans="1:17" s="18" customFormat="1" ht="30.75" customHeight="1">
      <c r="A469" s="48" t="s">
        <v>135</v>
      </c>
      <c r="B469" s="41" t="s">
        <v>127</v>
      </c>
      <c r="C469" s="38" t="s">
        <v>124</v>
      </c>
      <c r="D469" s="28" t="s">
        <v>1</v>
      </c>
      <c r="E469" s="19">
        <f>E470+E471+E472</f>
        <v>2768.3</v>
      </c>
      <c r="F469" s="19">
        <f aca="true" t="shared" si="218" ref="F469:N469">F470+F471+F472</f>
        <v>0</v>
      </c>
      <c r="G469" s="19">
        <f t="shared" si="218"/>
        <v>0</v>
      </c>
      <c r="H469" s="19">
        <f t="shared" si="218"/>
        <v>0</v>
      </c>
      <c r="I469" s="19">
        <f t="shared" si="218"/>
        <v>0</v>
      </c>
      <c r="J469" s="19">
        <f t="shared" si="218"/>
        <v>0</v>
      </c>
      <c r="K469" s="19">
        <f t="shared" si="218"/>
        <v>2768.3</v>
      </c>
      <c r="L469" s="19">
        <f t="shared" si="218"/>
        <v>0</v>
      </c>
      <c r="M469" s="19">
        <f t="shared" si="218"/>
        <v>0</v>
      </c>
      <c r="N469" s="19">
        <f t="shared" si="218"/>
        <v>0</v>
      </c>
      <c r="O469" s="38" t="s">
        <v>607</v>
      </c>
      <c r="P469" s="38" t="s">
        <v>125</v>
      </c>
      <c r="Q469" s="38"/>
    </row>
    <row r="470" spans="1:17" s="18" customFormat="1" ht="30.75" customHeight="1">
      <c r="A470" s="48"/>
      <c r="B470" s="41"/>
      <c r="C470" s="38"/>
      <c r="D470" s="25">
        <v>2018</v>
      </c>
      <c r="E470" s="19">
        <f>G470+I470+K470+M470</f>
        <v>0</v>
      </c>
      <c r="F470" s="19">
        <f t="shared" si="213"/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38"/>
      <c r="P470" s="38"/>
      <c r="Q470" s="38"/>
    </row>
    <row r="471" spans="1:17" s="18" customFormat="1" ht="30.75" customHeight="1">
      <c r="A471" s="48"/>
      <c r="B471" s="41"/>
      <c r="C471" s="38"/>
      <c r="D471" s="25">
        <v>2019</v>
      </c>
      <c r="E471" s="19">
        <f>G471+I471+K471+M471</f>
        <v>2768.3</v>
      </c>
      <c r="F471" s="19">
        <f t="shared" si="213"/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2768.3</v>
      </c>
      <c r="L471" s="19">
        <v>0</v>
      </c>
      <c r="M471" s="19">
        <v>0</v>
      </c>
      <c r="N471" s="19">
        <v>0</v>
      </c>
      <c r="O471" s="38"/>
      <c r="P471" s="38"/>
      <c r="Q471" s="38"/>
    </row>
    <row r="472" spans="1:17" s="18" customFormat="1" ht="172.5" customHeight="1">
      <c r="A472" s="48"/>
      <c r="B472" s="41"/>
      <c r="C472" s="38"/>
      <c r="D472" s="25">
        <v>2020</v>
      </c>
      <c r="E472" s="19">
        <f>G472+I472+K472+M472</f>
        <v>0</v>
      </c>
      <c r="F472" s="19">
        <f t="shared" si="213"/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38"/>
      <c r="P472" s="38"/>
      <c r="Q472" s="38"/>
    </row>
    <row r="473" spans="1:17" s="18" customFormat="1" ht="46.5" customHeight="1">
      <c r="A473" s="48" t="s">
        <v>137</v>
      </c>
      <c r="B473" s="41" t="s">
        <v>145</v>
      </c>
      <c r="C473" s="38" t="s">
        <v>142</v>
      </c>
      <c r="D473" s="28" t="s">
        <v>1</v>
      </c>
      <c r="E473" s="19">
        <f>E474+E475+E476</f>
        <v>3370</v>
      </c>
      <c r="F473" s="19">
        <f aca="true" t="shared" si="219" ref="F473:N473">F474+F475+F476</f>
        <v>0</v>
      </c>
      <c r="G473" s="19">
        <f t="shared" si="219"/>
        <v>0</v>
      </c>
      <c r="H473" s="19">
        <f t="shared" si="219"/>
        <v>0</v>
      </c>
      <c r="I473" s="19">
        <f t="shared" si="219"/>
        <v>3064</v>
      </c>
      <c r="J473" s="19">
        <f t="shared" si="219"/>
        <v>0</v>
      </c>
      <c r="K473" s="19">
        <f t="shared" si="219"/>
        <v>306</v>
      </c>
      <c r="L473" s="19">
        <f t="shared" si="219"/>
        <v>0</v>
      </c>
      <c r="M473" s="19">
        <f t="shared" si="219"/>
        <v>0</v>
      </c>
      <c r="N473" s="19">
        <f t="shared" si="219"/>
        <v>0</v>
      </c>
      <c r="O473" s="38" t="s">
        <v>543</v>
      </c>
      <c r="P473" s="30" t="s">
        <v>484</v>
      </c>
      <c r="Q473" s="38"/>
    </row>
    <row r="474" spans="1:17" s="18" customFormat="1" ht="46.5" customHeight="1">
      <c r="A474" s="48"/>
      <c r="B474" s="41"/>
      <c r="C474" s="38"/>
      <c r="D474" s="25">
        <v>2018</v>
      </c>
      <c r="E474" s="19">
        <f aca="true" t="shared" si="220" ref="E474:F476">G474+I474+K474+M474</f>
        <v>3370</v>
      </c>
      <c r="F474" s="19">
        <f t="shared" si="220"/>
        <v>0</v>
      </c>
      <c r="G474" s="19">
        <v>0</v>
      </c>
      <c r="H474" s="19">
        <v>0</v>
      </c>
      <c r="I474" s="19">
        <v>3064</v>
      </c>
      <c r="J474" s="19">
        <v>0</v>
      </c>
      <c r="K474" s="19">
        <v>306</v>
      </c>
      <c r="L474" s="19">
        <v>0</v>
      </c>
      <c r="M474" s="19">
        <v>0</v>
      </c>
      <c r="N474" s="19">
        <v>0</v>
      </c>
      <c r="O474" s="38"/>
      <c r="P474" s="30"/>
      <c r="Q474" s="38"/>
    </row>
    <row r="475" spans="1:17" s="18" customFormat="1" ht="46.5" customHeight="1">
      <c r="A475" s="48"/>
      <c r="B475" s="41"/>
      <c r="C475" s="38"/>
      <c r="D475" s="25">
        <v>2019</v>
      </c>
      <c r="E475" s="19">
        <f t="shared" si="220"/>
        <v>0</v>
      </c>
      <c r="F475" s="19">
        <f t="shared" si="220"/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38"/>
      <c r="P475" s="30"/>
      <c r="Q475" s="38"/>
    </row>
    <row r="476" spans="1:17" s="18" customFormat="1" ht="123" customHeight="1">
      <c r="A476" s="48"/>
      <c r="B476" s="41"/>
      <c r="C476" s="38"/>
      <c r="D476" s="25">
        <v>2020</v>
      </c>
      <c r="E476" s="19">
        <f t="shared" si="220"/>
        <v>0</v>
      </c>
      <c r="F476" s="19">
        <f t="shared" si="220"/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38"/>
      <c r="P476" s="30"/>
      <c r="Q476" s="38"/>
    </row>
    <row r="477" spans="1:17" s="18" customFormat="1" ht="30.75" customHeight="1">
      <c r="A477" s="48" t="s">
        <v>140</v>
      </c>
      <c r="B477" s="41" t="s">
        <v>141</v>
      </c>
      <c r="C477" s="38" t="s">
        <v>142</v>
      </c>
      <c r="D477" s="28" t="s">
        <v>1</v>
      </c>
      <c r="E477" s="19">
        <f>E478+E479+E480</f>
        <v>224</v>
      </c>
      <c r="F477" s="19">
        <f aca="true" t="shared" si="221" ref="F477:N477">F478+F479+F480</f>
        <v>0</v>
      </c>
      <c r="G477" s="19">
        <f t="shared" si="221"/>
        <v>0</v>
      </c>
      <c r="H477" s="19">
        <f t="shared" si="221"/>
        <v>0</v>
      </c>
      <c r="I477" s="19">
        <f t="shared" si="221"/>
        <v>0</v>
      </c>
      <c r="J477" s="19">
        <f t="shared" si="221"/>
        <v>0</v>
      </c>
      <c r="K477" s="19">
        <f t="shared" si="221"/>
        <v>224</v>
      </c>
      <c r="L477" s="19">
        <f t="shared" si="221"/>
        <v>0</v>
      </c>
      <c r="M477" s="19">
        <f t="shared" si="221"/>
        <v>0</v>
      </c>
      <c r="N477" s="19">
        <f t="shared" si="221"/>
        <v>0</v>
      </c>
      <c r="O477" s="38" t="s">
        <v>543</v>
      </c>
      <c r="P477" s="38" t="s">
        <v>143</v>
      </c>
      <c r="Q477" s="38"/>
    </row>
    <row r="478" spans="1:17" s="18" customFormat="1" ht="30.75" customHeight="1">
      <c r="A478" s="48"/>
      <c r="B478" s="41"/>
      <c r="C478" s="38"/>
      <c r="D478" s="25">
        <v>2018</v>
      </c>
      <c r="E478" s="19">
        <f>G478+I478+K478+M478</f>
        <v>224</v>
      </c>
      <c r="F478" s="19">
        <f t="shared" si="213"/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224</v>
      </c>
      <c r="L478" s="19">
        <v>0</v>
      </c>
      <c r="M478" s="19">
        <v>0</v>
      </c>
      <c r="N478" s="19">
        <v>0</v>
      </c>
      <c r="O478" s="38"/>
      <c r="P478" s="38"/>
      <c r="Q478" s="38"/>
    </row>
    <row r="479" spans="1:17" s="18" customFormat="1" ht="30.75" customHeight="1">
      <c r="A479" s="48"/>
      <c r="B479" s="41"/>
      <c r="C479" s="38"/>
      <c r="D479" s="25">
        <v>2019</v>
      </c>
      <c r="E479" s="19">
        <f>G479+I479+K479+M479</f>
        <v>0</v>
      </c>
      <c r="F479" s="19">
        <f t="shared" si="213"/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38"/>
      <c r="P479" s="38"/>
      <c r="Q479" s="38"/>
    </row>
    <row r="480" spans="1:17" s="18" customFormat="1" ht="157.5" customHeight="1">
      <c r="A480" s="48"/>
      <c r="B480" s="41"/>
      <c r="C480" s="38"/>
      <c r="D480" s="25">
        <v>2020</v>
      </c>
      <c r="E480" s="19">
        <f>G480+I480+K480+M480</f>
        <v>0</v>
      </c>
      <c r="F480" s="19">
        <f t="shared" si="213"/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38"/>
      <c r="P480" s="38"/>
      <c r="Q480" s="38"/>
    </row>
    <row r="481" spans="1:17" s="18" customFormat="1" ht="30.75" customHeight="1">
      <c r="A481" s="48" t="s">
        <v>144</v>
      </c>
      <c r="B481" s="41" t="s">
        <v>136</v>
      </c>
      <c r="C481" s="38" t="s">
        <v>65</v>
      </c>
      <c r="D481" s="28" t="s">
        <v>1</v>
      </c>
      <c r="E481" s="19">
        <f>E482+E483+E484</f>
        <v>8654.8</v>
      </c>
      <c r="F481" s="19">
        <f aca="true" t="shared" si="222" ref="F481:N481">F482+F483+F484</f>
        <v>0</v>
      </c>
      <c r="G481" s="19">
        <f t="shared" si="222"/>
        <v>6923.8</v>
      </c>
      <c r="H481" s="19">
        <f t="shared" si="222"/>
        <v>0</v>
      </c>
      <c r="I481" s="19">
        <f t="shared" si="222"/>
        <v>865.5</v>
      </c>
      <c r="J481" s="19">
        <f t="shared" si="222"/>
        <v>0</v>
      </c>
      <c r="K481" s="19">
        <f t="shared" si="222"/>
        <v>865.5</v>
      </c>
      <c r="L481" s="19">
        <f t="shared" si="222"/>
        <v>0</v>
      </c>
      <c r="M481" s="19">
        <f t="shared" si="222"/>
        <v>0</v>
      </c>
      <c r="N481" s="19">
        <f t="shared" si="222"/>
        <v>0</v>
      </c>
      <c r="O481" s="38" t="s">
        <v>541</v>
      </c>
      <c r="P481" s="38" t="s">
        <v>248</v>
      </c>
      <c r="Q481" s="38"/>
    </row>
    <row r="482" spans="1:17" s="18" customFormat="1" ht="30.75" customHeight="1">
      <c r="A482" s="48"/>
      <c r="B482" s="41"/>
      <c r="C482" s="38"/>
      <c r="D482" s="25">
        <v>2018</v>
      </c>
      <c r="E482" s="19">
        <f aca="true" t="shared" si="223" ref="E482:F484">G482+I482+K482+M482</f>
        <v>8654.8</v>
      </c>
      <c r="F482" s="19">
        <f t="shared" si="223"/>
        <v>0</v>
      </c>
      <c r="G482" s="19">
        <v>6923.8</v>
      </c>
      <c r="H482" s="19">
        <v>0</v>
      </c>
      <c r="I482" s="19">
        <v>865.5</v>
      </c>
      <c r="J482" s="19">
        <v>0</v>
      </c>
      <c r="K482" s="19">
        <v>865.5</v>
      </c>
      <c r="L482" s="19">
        <v>0</v>
      </c>
      <c r="M482" s="19">
        <v>0</v>
      </c>
      <c r="N482" s="19">
        <v>0</v>
      </c>
      <c r="O482" s="38"/>
      <c r="P482" s="38"/>
      <c r="Q482" s="38"/>
    </row>
    <row r="483" spans="1:17" s="18" customFormat="1" ht="30.75" customHeight="1">
      <c r="A483" s="48"/>
      <c r="B483" s="41"/>
      <c r="C483" s="38"/>
      <c r="D483" s="25">
        <v>2019</v>
      </c>
      <c r="E483" s="19">
        <f t="shared" si="223"/>
        <v>0</v>
      </c>
      <c r="F483" s="19">
        <f t="shared" si="223"/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38"/>
      <c r="P483" s="38"/>
      <c r="Q483" s="38"/>
    </row>
    <row r="484" spans="1:17" s="18" customFormat="1" ht="157.5" customHeight="1">
      <c r="A484" s="48"/>
      <c r="B484" s="41"/>
      <c r="C484" s="38"/>
      <c r="D484" s="25">
        <v>2020</v>
      </c>
      <c r="E484" s="19">
        <f t="shared" si="223"/>
        <v>0</v>
      </c>
      <c r="F484" s="19">
        <f t="shared" si="223"/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38"/>
      <c r="P484" s="38"/>
      <c r="Q484" s="38"/>
    </row>
    <row r="485" spans="1:17" s="18" customFormat="1" ht="30.75" customHeight="1">
      <c r="A485" s="32" t="s">
        <v>178</v>
      </c>
      <c r="B485" s="31" t="s">
        <v>179</v>
      </c>
      <c r="C485" s="30" t="s">
        <v>183</v>
      </c>
      <c r="D485" s="8" t="s">
        <v>1</v>
      </c>
      <c r="E485" s="19">
        <f>E486+E487+E488</f>
        <v>100</v>
      </c>
      <c r="F485" s="19">
        <f aca="true" t="shared" si="224" ref="F485:N485">F486+F487+F488</f>
        <v>0</v>
      </c>
      <c r="G485" s="19">
        <f t="shared" si="224"/>
        <v>0</v>
      </c>
      <c r="H485" s="19">
        <f t="shared" si="224"/>
        <v>0</v>
      </c>
      <c r="I485" s="19">
        <f t="shared" si="224"/>
        <v>0</v>
      </c>
      <c r="J485" s="19">
        <f t="shared" si="224"/>
        <v>0</v>
      </c>
      <c r="K485" s="19">
        <f t="shared" si="224"/>
        <v>100</v>
      </c>
      <c r="L485" s="19">
        <f t="shared" si="224"/>
        <v>0</v>
      </c>
      <c r="M485" s="19">
        <f t="shared" si="224"/>
        <v>0</v>
      </c>
      <c r="N485" s="19">
        <f t="shared" si="224"/>
        <v>0</v>
      </c>
      <c r="O485" s="30" t="s">
        <v>544</v>
      </c>
      <c r="P485" s="30" t="s">
        <v>180</v>
      </c>
      <c r="Q485" s="30"/>
    </row>
    <row r="486" spans="1:17" s="18" customFormat="1" ht="30.75" customHeight="1">
      <c r="A486" s="32"/>
      <c r="B486" s="31"/>
      <c r="C486" s="30"/>
      <c r="D486" s="9">
        <v>2018</v>
      </c>
      <c r="E486" s="19">
        <f>G486+I486+K486+M486</f>
        <v>100</v>
      </c>
      <c r="F486" s="19">
        <f t="shared" si="213"/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100</v>
      </c>
      <c r="L486" s="10">
        <v>0</v>
      </c>
      <c r="M486" s="10">
        <v>0</v>
      </c>
      <c r="N486" s="10">
        <v>0</v>
      </c>
      <c r="O486" s="30"/>
      <c r="P486" s="30"/>
      <c r="Q486" s="30"/>
    </row>
    <row r="487" spans="1:17" s="18" customFormat="1" ht="30.75" customHeight="1">
      <c r="A487" s="32"/>
      <c r="B487" s="31"/>
      <c r="C487" s="30"/>
      <c r="D487" s="9">
        <v>2019</v>
      </c>
      <c r="E487" s="19">
        <f>G487+I487+K487+M487</f>
        <v>0</v>
      </c>
      <c r="F487" s="19">
        <f t="shared" si="213"/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30"/>
      <c r="P487" s="30"/>
      <c r="Q487" s="30"/>
    </row>
    <row r="488" spans="1:17" s="18" customFormat="1" ht="162.75" customHeight="1">
      <c r="A488" s="32"/>
      <c r="B488" s="31"/>
      <c r="C488" s="30"/>
      <c r="D488" s="9">
        <v>2020</v>
      </c>
      <c r="E488" s="19">
        <f>G488+I488+K488+M488</f>
        <v>0</v>
      </c>
      <c r="F488" s="19">
        <f t="shared" si="213"/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30"/>
      <c r="P488" s="30"/>
      <c r="Q488" s="30"/>
    </row>
    <row r="489" spans="1:17" s="18" customFormat="1" ht="30.75" customHeight="1">
      <c r="A489" s="32" t="s">
        <v>181</v>
      </c>
      <c r="B489" s="31" t="s">
        <v>182</v>
      </c>
      <c r="C489" s="30" t="s">
        <v>183</v>
      </c>
      <c r="D489" s="8" t="s">
        <v>1</v>
      </c>
      <c r="E489" s="19">
        <f>E490+E491+E492</f>
        <v>15000</v>
      </c>
      <c r="F489" s="19">
        <f aca="true" t="shared" si="225" ref="F489:N489">F490+F491+F492</f>
        <v>0</v>
      </c>
      <c r="G489" s="19">
        <f t="shared" si="225"/>
        <v>0</v>
      </c>
      <c r="H489" s="19">
        <f t="shared" si="225"/>
        <v>0</v>
      </c>
      <c r="I489" s="19">
        <f t="shared" si="225"/>
        <v>13500</v>
      </c>
      <c r="J489" s="19">
        <f t="shared" si="225"/>
        <v>0</v>
      </c>
      <c r="K489" s="19">
        <f t="shared" si="225"/>
        <v>1500</v>
      </c>
      <c r="L489" s="19">
        <f t="shared" si="225"/>
        <v>0</v>
      </c>
      <c r="M489" s="19">
        <f t="shared" si="225"/>
        <v>0</v>
      </c>
      <c r="N489" s="19">
        <f t="shared" si="225"/>
        <v>0</v>
      </c>
      <c r="O489" s="30" t="s">
        <v>544</v>
      </c>
      <c r="P489" s="30" t="s">
        <v>249</v>
      </c>
      <c r="Q489" s="30"/>
    </row>
    <row r="490" spans="1:17" s="18" customFormat="1" ht="30.75" customHeight="1">
      <c r="A490" s="32"/>
      <c r="B490" s="31"/>
      <c r="C490" s="30"/>
      <c r="D490" s="9">
        <v>2018</v>
      </c>
      <c r="E490" s="19">
        <f>G490+I490+K490+M490</f>
        <v>0</v>
      </c>
      <c r="F490" s="19">
        <f t="shared" si="213"/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30"/>
      <c r="P490" s="30"/>
      <c r="Q490" s="30"/>
    </row>
    <row r="491" spans="1:17" s="18" customFormat="1" ht="30.75" customHeight="1">
      <c r="A491" s="32"/>
      <c r="B491" s="31"/>
      <c r="C491" s="30"/>
      <c r="D491" s="9">
        <v>2019</v>
      </c>
      <c r="E491" s="19">
        <f>G491+I491+K491+M491</f>
        <v>15000</v>
      </c>
      <c r="F491" s="19">
        <f t="shared" si="213"/>
        <v>0</v>
      </c>
      <c r="G491" s="10">
        <v>0</v>
      </c>
      <c r="H491" s="10">
        <v>0</v>
      </c>
      <c r="I491" s="10">
        <v>13500</v>
      </c>
      <c r="J491" s="10">
        <v>0</v>
      </c>
      <c r="K491" s="10">
        <v>1500</v>
      </c>
      <c r="L491" s="10">
        <v>0</v>
      </c>
      <c r="M491" s="10">
        <v>0</v>
      </c>
      <c r="N491" s="10">
        <v>0</v>
      </c>
      <c r="O491" s="30"/>
      <c r="P491" s="30"/>
      <c r="Q491" s="30"/>
    </row>
    <row r="492" spans="1:17" s="18" customFormat="1" ht="159" customHeight="1">
      <c r="A492" s="32"/>
      <c r="B492" s="31"/>
      <c r="C492" s="30"/>
      <c r="D492" s="9">
        <v>2020</v>
      </c>
      <c r="E492" s="19">
        <f>G492+I492+K492+M492</f>
        <v>0</v>
      </c>
      <c r="F492" s="19">
        <f t="shared" si="213"/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30"/>
      <c r="P492" s="30"/>
      <c r="Q492" s="30"/>
    </row>
    <row r="493" spans="1:17" ht="33" customHeight="1">
      <c r="A493" s="35" t="s">
        <v>28</v>
      </c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</row>
    <row r="494" spans="1:17" ht="30" customHeight="1">
      <c r="A494" s="43"/>
      <c r="B494" s="36" t="s">
        <v>23</v>
      </c>
      <c r="C494" s="30"/>
      <c r="D494" s="7" t="s">
        <v>1</v>
      </c>
      <c r="E494" s="6">
        <f>E495+E496+E497</f>
        <v>14991.000000000002</v>
      </c>
      <c r="F494" s="6">
        <f aca="true" t="shared" si="226" ref="F494:N494">F495+F496+F497</f>
        <v>77.4</v>
      </c>
      <c r="G494" s="6">
        <f t="shared" si="226"/>
        <v>0</v>
      </c>
      <c r="H494" s="6">
        <f t="shared" si="226"/>
        <v>0</v>
      </c>
      <c r="I494" s="6">
        <f t="shared" si="226"/>
        <v>0</v>
      </c>
      <c r="J494" s="6">
        <f t="shared" si="226"/>
        <v>0</v>
      </c>
      <c r="K494" s="6">
        <f t="shared" si="226"/>
        <v>14991.000000000002</v>
      </c>
      <c r="L494" s="6">
        <f t="shared" si="226"/>
        <v>77.4</v>
      </c>
      <c r="M494" s="6">
        <f t="shared" si="226"/>
        <v>0</v>
      </c>
      <c r="N494" s="6">
        <f t="shared" si="226"/>
        <v>0</v>
      </c>
      <c r="O494" s="30"/>
      <c r="P494" s="30"/>
      <c r="Q494" s="30"/>
    </row>
    <row r="495" spans="1:17" ht="30" customHeight="1">
      <c r="A495" s="43"/>
      <c r="B495" s="36"/>
      <c r="C495" s="30"/>
      <c r="D495" s="4">
        <v>2018</v>
      </c>
      <c r="E495" s="6">
        <f aca="true" t="shared" si="227" ref="E495:F497">G495+I495+K495+M495</f>
        <v>7107.000000000001</v>
      </c>
      <c r="F495" s="6">
        <f t="shared" si="227"/>
        <v>77.4</v>
      </c>
      <c r="G495" s="6">
        <f aca="true" t="shared" si="228" ref="G495:M497">G499+G503+G507+G511+G515+G519+G523+G527+G531</f>
        <v>0</v>
      </c>
      <c r="H495" s="20">
        <f>H499+H503+H507+H511+H515+H519+H523+H527++H531</f>
        <v>0</v>
      </c>
      <c r="I495" s="6">
        <f t="shared" si="228"/>
        <v>0</v>
      </c>
      <c r="J495" s="20">
        <f>J499+J503+J507+J511+J515+J519+J523+J527++J531</f>
        <v>0</v>
      </c>
      <c r="K495" s="6">
        <f t="shared" si="228"/>
        <v>7107.000000000001</v>
      </c>
      <c r="L495" s="20">
        <f>L499+L503+L507+L511+L515+L519+L523+L527++L531</f>
        <v>77.4</v>
      </c>
      <c r="M495" s="6">
        <f t="shared" si="228"/>
        <v>0</v>
      </c>
      <c r="N495" s="20">
        <f>N499+N503+N507+N511+N515+N519+N523+N527++N531</f>
        <v>0</v>
      </c>
      <c r="O495" s="30"/>
      <c r="P495" s="30"/>
      <c r="Q495" s="30"/>
    </row>
    <row r="496" spans="1:17" ht="30" customHeight="1">
      <c r="A496" s="43"/>
      <c r="B496" s="36"/>
      <c r="C496" s="30"/>
      <c r="D496" s="4">
        <v>2019</v>
      </c>
      <c r="E496" s="6">
        <f t="shared" si="227"/>
        <v>6777.000000000001</v>
      </c>
      <c r="F496" s="6">
        <f t="shared" si="227"/>
        <v>0</v>
      </c>
      <c r="G496" s="6">
        <f t="shared" si="228"/>
        <v>0</v>
      </c>
      <c r="H496" s="20">
        <f aca="true" t="shared" si="229" ref="H496:J497">H500+H504+H508+H512+H516+H520+H524+H528++H532</f>
        <v>0</v>
      </c>
      <c r="I496" s="6">
        <f t="shared" si="228"/>
        <v>0</v>
      </c>
      <c r="J496" s="20">
        <f t="shared" si="229"/>
        <v>0</v>
      </c>
      <c r="K496" s="6">
        <f t="shared" si="228"/>
        <v>6777.000000000001</v>
      </c>
      <c r="L496" s="20">
        <f>L500+L504+L508+L512+L516+L520+L524+L528++L532</f>
        <v>0</v>
      </c>
      <c r="M496" s="6">
        <f t="shared" si="228"/>
        <v>0</v>
      </c>
      <c r="N496" s="20">
        <f>N500+N504+N508+N512+N516+N520+N524+N528++N532</f>
        <v>0</v>
      </c>
      <c r="O496" s="30"/>
      <c r="P496" s="30"/>
      <c r="Q496" s="30"/>
    </row>
    <row r="497" spans="1:17" ht="30" customHeight="1">
      <c r="A497" s="43"/>
      <c r="B497" s="36"/>
      <c r="C497" s="30"/>
      <c r="D497" s="4">
        <v>2020</v>
      </c>
      <c r="E497" s="6">
        <f t="shared" si="227"/>
        <v>1107</v>
      </c>
      <c r="F497" s="6">
        <f t="shared" si="227"/>
        <v>0</v>
      </c>
      <c r="G497" s="6">
        <f t="shared" si="228"/>
        <v>0</v>
      </c>
      <c r="H497" s="20">
        <f t="shared" si="229"/>
        <v>0</v>
      </c>
      <c r="I497" s="6">
        <f t="shared" si="228"/>
        <v>0</v>
      </c>
      <c r="J497" s="20">
        <f t="shared" si="229"/>
        <v>0</v>
      </c>
      <c r="K497" s="6">
        <f t="shared" si="228"/>
        <v>1107</v>
      </c>
      <c r="L497" s="20">
        <f>L501+L505+L509+L513+L517+L521+L525+L529++L533</f>
        <v>0</v>
      </c>
      <c r="M497" s="6">
        <f t="shared" si="228"/>
        <v>0</v>
      </c>
      <c r="N497" s="20">
        <f>N501+N505+N509+N513+N517+N521+N525+N529++N533</f>
        <v>0</v>
      </c>
      <c r="O497" s="30"/>
      <c r="P497" s="30"/>
      <c r="Q497" s="30"/>
    </row>
    <row r="498" spans="1:17" ht="30" customHeight="1">
      <c r="A498" s="32" t="s">
        <v>10</v>
      </c>
      <c r="B498" s="31" t="s">
        <v>581</v>
      </c>
      <c r="C498" s="30" t="s">
        <v>263</v>
      </c>
      <c r="D498" s="8" t="s">
        <v>1</v>
      </c>
      <c r="E498" s="19">
        <f>E499+E500+E501</f>
        <v>435</v>
      </c>
      <c r="F498" s="19">
        <f aca="true" t="shared" si="230" ref="F498:N498">F499+F500+F501</f>
        <v>75.2</v>
      </c>
      <c r="G498" s="19">
        <f t="shared" si="230"/>
        <v>0</v>
      </c>
      <c r="H498" s="19">
        <f t="shared" si="230"/>
        <v>0</v>
      </c>
      <c r="I498" s="19">
        <f t="shared" si="230"/>
        <v>0</v>
      </c>
      <c r="J498" s="19">
        <f t="shared" si="230"/>
        <v>0</v>
      </c>
      <c r="K498" s="19">
        <f t="shared" si="230"/>
        <v>435</v>
      </c>
      <c r="L498" s="19">
        <f t="shared" si="230"/>
        <v>75.2</v>
      </c>
      <c r="M498" s="19">
        <f t="shared" si="230"/>
        <v>0</v>
      </c>
      <c r="N498" s="19">
        <f t="shared" si="230"/>
        <v>0</v>
      </c>
      <c r="O498" s="30" t="s">
        <v>237</v>
      </c>
      <c r="P498" s="30" t="s">
        <v>146</v>
      </c>
      <c r="Q498" s="30" t="s">
        <v>850</v>
      </c>
    </row>
    <row r="499" spans="1:17" ht="30" customHeight="1">
      <c r="A499" s="32"/>
      <c r="B499" s="31"/>
      <c r="C499" s="30"/>
      <c r="D499" s="9">
        <v>2018</v>
      </c>
      <c r="E499" s="19">
        <f>G499+I499+K499+M499</f>
        <v>145</v>
      </c>
      <c r="F499" s="19">
        <f>H499+J499+L499+N499</f>
        <v>75.2</v>
      </c>
      <c r="G499" s="10">
        <v>0</v>
      </c>
      <c r="H499" s="10">
        <v>0</v>
      </c>
      <c r="I499" s="10">
        <v>0</v>
      </c>
      <c r="J499" s="10">
        <v>0</v>
      </c>
      <c r="K499" s="10">
        <v>145</v>
      </c>
      <c r="L499" s="10">
        <v>75.2</v>
      </c>
      <c r="M499" s="10">
        <v>0</v>
      </c>
      <c r="N499" s="10">
        <v>0</v>
      </c>
      <c r="O499" s="30"/>
      <c r="P499" s="30"/>
      <c r="Q499" s="30"/>
    </row>
    <row r="500" spans="1:17" ht="30" customHeight="1">
      <c r="A500" s="32"/>
      <c r="B500" s="31"/>
      <c r="C500" s="30"/>
      <c r="D500" s="9">
        <v>2019</v>
      </c>
      <c r="E500" s="19">
        <f>G500+I500+K500+M500</f>
        <v>145</v>
      </c>
      <c r="F500" s="19">
        <f aca="true" t="shared" si="231" ref="F500:F533">H500+J500+L500+N500</f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145</v>
      </c>
      <c r="L500" s="10">
        <v>0</v>
      </c>
      <c r="M500" s="10">
        <v>0</v>
      </c>
      <c r="N500" s="10">
        <v>0</v>
      </c>
      <c r="O500" s="30"/>
      <c r="P500" s="30"/>
      <c r="Q500" s="30"/>
    </row>
    <row r="501" spans="1:17" ht="90.75" customHeight="1">
      <c r="A501" s="32"/>
      <c r="B501" s="31"/>
      <c r="C501" s="30"/>
      <c r="D501" s="9">
        <v>2020</v>
      </c>
      <c r="E501" s="19">
        <f>G501+I501+K501+M501</f>
        <v>145</v>
      </c>
      <c r="F501" s="19">
        <f t="shared" si="231"/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145</v>
      </c>
      <c r="L501" s="10">
        <v>0</v>
      </c>
      <c r="M501" s="10">
        <v>0</v>
      </c>
      <c r="N501" s="10">
        <v>0</v>
      </c>
      <c r="O501" s="30"/>
      <c r="P501" s="30"/>
      <c r="Q501" s="30"/>
    </row>
    <row r="502" spans="1:17" ht="30" customHeight="1">
      <c r="A502" s="32" t="s">
        <v>27</v>
      </c>
      <c r="B502" s="31" t="s">
        <v>147</v>
      </c>
      <c r="C502" s="30" t="s">
        <v>263</v>
      </c>
      <c r="D502" s="8" t="s">
        <v>1</v>
      </c>
      <c r="E502" s="19">
        <f>E503+E504+E505</f>
        <v>858</v>
      </c>
      <c r="F502" s="19">
        <f aca="true" t="shared" si="232" ref="F502:N502">F503+F504+F505</f>
        <v>0</v>
      </c>
      <c r="G502" s="19">
        <f t="shared" si="232"/>
        <v>0</v>
      </c>
      <c r="H502" s="19">
        <f t="shared" si="232"/>
        <v>0</v>
      </c>
      <c r="I502" s="19">
        <f t="shared" si="232"/>
        <v>0</v>
      </c>
      <c r="J502" s="19">
        <f t="shared" si="232"/>
        <v>0</v>
      </c>
      <c r="K502" s="19">
        <f t="shared" si="232"/>
        <v>858</v>
      </c>
      <c r="L502" s="19">
        <f t="shared" si="232"/>
        <v>0</v>
      </c>
      <c r="M502" s="19">
        <f t="shared" si="232"/>
        <v>0</v>
      </c>
      <c r="N502" s="19">
        <f t="shared" si="232"/>
        <v>0</v>
      </c>
      <c r="O502" s="30" t="s">
        <v>237</v>
      </c>
      <c r="P502" s="30" t="s">
        <v>146</v>
      </c>
      <c r="Q502" s="30"/>
    </row>
    <row r="503" spans="1:17" ht="30" customHeight="1">
      <c r="A503" s="32"/>
      <c r="B503" s="31"/>
      <c r="C503" s="30"/>
      <c r="D503" s="9">
        <v>2018</v>
      </c>
      <c r="E503" s="19">
        <f>G503+I503+K503+M503</f>
        <v>286</v>
      </c>
      <c r="F503" s="19">
        <f t="shared" si="231"/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286</v>
      </c>
      <c r="L503" s="10">
        <v>0</v>
      </c>
      <c r="M503" s="10">
        <v>0</v>
      </c>
      <c r="N503" s="10">
        <v>0</v>
      </c>
      <c r="O503" s="30"/>
      <c r="P503" s="30"/>
      <c r="Q503" s="30"/>
    </row>
    <row r="504" spans="1:17" ht="30" customHeight="1">
      <c r="A504" s="32"/>
      <c r="B504" s="31"/>
      <c r="C504" s="30"/>
      <c r="D504" s="9">
        <v>2019</v>
      </c>
      <c r="E504" s="19">
        <f>G504+I504+K504+M504</f>
        <v>286</v>
      </c>
      <c r="F504" s="19">
        <f t="shared" si="231"/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286</v>
      </c>
      <c r="L504" s="10">
        <v>0</v>
      </c>
      <c r="M504" s="10">
        <v>0</v>
      </c>
      <c r="N504" s="10">
        <v>0</v>
      </c>
      <c r="O504" s="30"/>
      <c r="P504" s="30"/>
      <c r="Q504" s="30"/>
    </row>
    <row r="505" spans="1:17" ht="75.75" customHeight="1">
      <c r="A505" s="32"/>
      <c r="B505" s="31"/>
      <c r="C505" s="30"/>
      <c r="D505" s="9">
        <v>2020</v>
      </c>
      <c r="E505" s="19">
        <f>G505+I505+K505+M505</f>
        <v>286</v>
      </c>
      <c r="F505" s="19">
        <f t="shared" si="231"/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286</v>
      </c>
      <c r="L505" s="10">
        <v>0</v>
      </c>
      <c r="M505" s="10">
        <v>0</v>
      </c>
      <c r="N505" s="10">
        <v>0</v>
      </c>
      <c r="O505" s="30"/>
      <c r="P505" s="30"/>
      <c r="Q505" s="30"/>
    </row>
    <row r="506" spans="1:17" ht="30" customHeight="1">
      <c r="A506" s="32" t="s">
        <v>148</v>
      </c>
      <c r="B506" s="31" t="s">
        <v>149</v>
      </c>
      <c r="C506" s="30" t="s">
        <v>263</v>
      </c>
      <c r="D506" s="8" t="s">
        <v>1</v>
      </c>
      <c r="E506" s="19">
        <f>E507+E508+E509</f>
        <v>12180</v>
      </c>
      <c r="F506" s="19">
        <f aca="true" t="shared" si="233" ref="F506:N506">F507+F508+F509</f>
        <v>0</v>
      </c>
      <c r="G506" s="19">
        <f t="shared" si="233"/>
        <v>0</v>
      </c>
      <c r="H506" s="19">
        <f t="shared" si="233"/>
        <v>0</v>
      </c>
      <c r="I506" s="19">
        <f t="shared" si="233"/>
        <v>0</v>
      </c>
      <c r="J506" s="19">
        <f t="shared" si="233"/>
        <v>0</v>
      </c>
      <c r="K506" s="19">
        <f t="shared" si="233"/>
        <v>12180</v>
      </c>
      <c r="L506" s="19">
        <f t="shared" si="233"/>
        <v>0</v>
      </c>
      <c r="M506" s="19">
        <f t="shared" si="233"/>
        <v>0</v>
      </c>
      <c r="N506" s="19">
        <f t="shared" si="233"/>
        <v>0</v>
      </c>
      <c r="O506" s="30" t="s">
        <v>237</v>
      </c>
      <c r="P506" s="30" t="s">
        <v>146</v>
      </c>
      <c r="Q506" s="30"/>
    </row>
    <row r="507" spans="1:17" ht="30" customHeight="1">
      <c r="A507" s="32"/>
      <c r="B507" s="31"/>
      <c r="C507" s="30"/>
      <c r="D507" s="9">
        <v>2018</v>
      </c>
      <c r="E507" s="19">
        <f>G507+I507+K507+M507</f>
        <v>6170</v>
      </c>
      <c r="F507" s="19">
        <f t="shared" si="231"/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6170</v>
      </c>
      <c r="L507" s="10">
        <v>0</v>
      </c>
      <c r="M507" s="10">
        <v>0</v>
      </c>
      <c r="N507" s="10">
        <v>0</v>
      </c>
      <c r="O507" s="30"/>
      <c r="P507" s="30"/>
      <c r="Q507" s="30"/>
    </row>
    <row r="508" spans="1:17" ht="30" customHeight="1">
      <c r="A508" s="32"/>
      <c r="B508" s="31"/>
      <c r="C508" s="30"/>
      <c r="D508" s="9">
        <v>2019</v>
      </c>
      <c r="E508" s="19">
        <f>G508+I508+K508+M508</f>
        <v>5840</v>
      </c>
      <c r="F508" s="19">
        <f t="shared" si="231"/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5840</v>
      </c>
      <c r="L508" s="10">
        <v>0</v>
      </c>
      <c r="M508" s="10">
        <v>0</v>
      </c>
      <c r="N508" s="10">
        <v>0</v>
      </c>
      <c r="O508" s="30"/>
      <c r="P508" s="30"/>
      <c r="Q508" s="30"/>
    </row>
    <row r="509" spans="1:17" ht="75" customHeight="1">
      <c r="A509" s="32"/>
      <c r="B509" s="31"/>
      <c r="C509" s="30"/>
      <c r="D509" s="9">
        <v>2020</v>
      </c>
      <c r="E509" s="19">
        <f>G509+I509+K509+M509</f>
        <v>170</v>
      </c>
      <c r="F509" s="19">
        <f t="shared" si="231"/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170</v>
      </c>
      <c r="L509" s="10">
        <v>0</v>
      </c>
      <c r="M509" s="10">
        <v>0</v>
      </c>
      <c r="N509" s="10">
        <v>0</v>
      </c>
      <c r="O509" s="30"/>
      <c r="P509" s="30"/>
      <c r="Q509" s="30"/>
    </row>
    <row r="510" spans="1:17" ht="30" customHeight="1">
      <c r="A510" s="32" t="s">
        <v>150</v>
      </c>
      <c r="B510" s="31" t="s">
        <v>151</v>
      </c>
      <c r="C510" s="30" t="s">
        <v>263</v>
      </c>
      <c r="D510" s="8" t="s">
        <v>1</v>
      </c>
      <c r="E510" s="19">
        <f>E511+E512+E513</f>
        <v>109.80000000000001</v>
      </c>
      <c r="F510" s="19">
        <f aca="true" t="shared" si="234" ref="F510:N510">F511+F512+F513</f>
        <v>2.2</v>
      </c>
      <c r="G510" s="19">
        <f t="shared" si="234"/>
        <v>0</v>
      </c>
      <c r="H510" s="19">
        <f t="shared" si="234"/>
        <v>0</v>
      </c>
      <c r="I510" s="19">
        <f t="shared" si="234"/>
        <v>0</v>
      </c>
      <c r="J510" s="19">
        <f t="shared" si="234"/>
        <v>0</v>
      </c>
      <c r="K510" s="19">
        <f t="shared" si="234"/>
        <v>109.80000000000001</v>
      </c>
      <c r="L510" s="19">
        <f t="shared" si="234"/>
        <v>2.2</v>
      </c>
      <c r="M510" s="19">
        <f t="shared" si="234"/>
        <v>0</v>
      </c>
      <c r="N510" s="19">
        <f t="shared" si="234"/>
        <v>0</v>
      </c>
      <c r="O510" s="30" t="s">
        <v>237</v>
      </c>
      <c r="P510" s="30" t="s">
        <v>146</v>
      </c>
      <c r="Q510" s="30" t="s">
        <v>842</v>
      </c>
    </row>
    <row r="511" spans="1:17" ht="30" customHeight="1">
      <c r="A511" s="32"/>
      <c r="B511" s="31"/>
      <c r="C511" s="30"/>
      <c r="D511" s="9">
        <v>2018</v>
      </c>
      <c r="E511" s="19">
        <f>G511+I511+K511+M511</f>
        <v>36.6</v>
      </c>
      <c r="F511" s="19">
        <f t="shared" si="231"/>
        <v>2.2</v>
      </c>
      <c r="G511" s="10">
        <v>0</v>
      </c>
      <c r="H511" s="10">
        <v>0</v>
      </c>
      <c r="I511" s="10">
        <v>0</v>
      </c>
      <c r="J511" s="10">
        <v>0</v>
      </c>
      <c r="K511" s="10">
        <v>36.6</v>
      </c>
      <c r="L511" s="10">
        <v>2.2</v>
      </c>
      <c r="M511" s="10">
        <v>0</v>
      </c>
      <c r="N511" s="10">
        <v>0</v>
      </c>
      <c r="O511" s="30"/>
      <c r="P511" s="30"/>
      <c r="Q511" s="30"/>
    </row>
    <row r="512" spans="1:17" ht="30" customHeight="1">
      <c r="A512" s="32"/>
      <c r="B512" s="31"/>
      <c r="C512" s="30"/>
      <c r="D512" s="9">
        <v>2019</v>
      </c>
      <c r="E512" s="19">
        <f>G512+I512+K512+M512</f>
        <v>36.6</v>
      </c>
      <c r="F512" s="19">
        <f t="shared" si="231"/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36.6</v>
      </c>
      <c r="L512" s="10">
        <v>0</v>
      </c>
      <c r="M512" s="10">
        <v>0</v>
      </c>
      <c r="N512" s="10">
        <v>0</v>
      </c>
      <c r="O512" s="30"/>
      <c r="P512" s="30"/>
      <c r="Q512" s="30"/>
    </row>
    <row r="513" spans="1:17" ht="77.25" customHeight="1">
      <c r="A513" s="32"/>
      <c r="B513" s="31"/>
      <c r="C513" s="30"/>
      <c r="D513" s="9">
        <v>2020</v>
      </c>
      <c r="E513" s="19">
        <f>G513+I513+K513+M513</f>
        <v>36.6</v>
      </c>
      <c r="F513" s="19">
        <f t="shared" si="231"/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36.6</v>
      </c>
      <c r="L513" s="10">
        <v>0</v>
      </c>
      <c r="M513" s="10">
        <v>0</v>
      </c>
      <c r="N513" s="10">
        <v>0</v>
      </c>
      <c r="O513" s="30"/>
      <c r="P513" s="30"/>
      <c r="Q513" s="30"/>
    </row>
    <row r="514" spans="1:17" ht="30" customHeight="1">
      <c r="A514" s="32" t="s">
        <v>152</v>
      </c>
      <c r="B514" s="31" t="s">
        <v>153</v>
      </c>
      <c r="C514" s="30" t="s">
        <v>263</v>
      </c>
      <c r="D514" s="8" t="s">
        <v>1</v>
      </c>
      <c r="E514" s="19">
        <f>E515+E516+E517</f>
        <v>204.29999999999998</v>
      </c>
      <c r="F514" s="19">
        <f aca="true" t="shared" si="235" ref="F514:N514">F515+F516+F517</f>
        <v>0</v>
      </c>
      <c r="G514" s="19">
        <f t="shared" si="235"/>
        <v>0</v>
      </c>
      <c r="H514" s="19">
        <f t="shared" si="235"/>
        <v>0</v>
      </c>
      <c r="I514" s="19">
        <f t="shared" si="235"/>
        <v>0</v>
      </c>
      <c r="J514" s="19">
        <f t="shared" si="235"/>
        <v>0</v>
      </c>
      <c r="K514" s="19">
        <f t="shared" si="235"/>
        <v>204.29999999999998</v>
      </c>
      <c r="L514" s="19">
        <f t="shared" si="235"/>
        <v>0</v>
      </c>
      <c r="M514" s="19">
        <f t="shared" si="235"/>
        <v>0</v>
      </c>
      <c r="N514" s="19">
        <f t="shared" si="235"/>
        <v>0</v>
      </c>
      <c r="O514" s="30" t="s">
        <v>237</v>
      </c>
      <c r="P514" s="30" t="s">
        <v>146</v>
      </c>
      <c r="Q514" s="30"/>
    </row>
    <row r="515" spans="1:17" ht="30" customHeight="1">
      <c r="A515" s="32"/>
      <c r="B515" s="31"/>
      <c r="C515" s="30"/>
      <c r="D515" s="9">
        <v>2018</v>
      </c>
      <c r="E515" s="19">
        <f>G515+I515+K515+M515</f>
        <v>68.1</v>
      </c>
      <c r="F515" s="19">
        <f t="shared" si="231"/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68.1</v>
      </c>
      <c r="L515" s="10">
        <v>0</v>
      </c>
      <c r="M515" s="10">
        <v>0</v>
      </c>
      <c r="N515" s="10">
        <v>0</v>
      </c>
      <c r="O515" s="30"/>
      <c r="P515" s="30"/>
      <c r="Q515" s="30"/>
    </row>
    <row r="516" spans="1:17" ht="30" customHeight="1">
      <c r="A516" s="32"/>
      <c r="B516" s="31"/>
      <c r="C516" s="30"/>
      <c r="D516" s="9">
        <v>2019</v>
      </c>
      <c r="E516" s="19">
        <f>G516+I516+K516+M516</f>
        <v>68.1</v>
      </c>
      <c r="F516" s="19">
        <f t="shared" si="231"/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68.1</v>
      </c>
      <c r="L516" s="10">
        <v>0</v>
      </c>
      <c r="M516" s="10">
        <v>0</v>
      </c>
      <c r="N516" s="10">
        <v>0</v>
      </c>
      <c r="O516" s="30"/>
      <c r="P516" s="30"/>
      <c r="Q516" s="30"/>
    </row>
    <row r="517" spans="1:17" ht="72.75" customHeight="1">
      <c r="A517" s="32"/>
      <c r="B517" s="31"/>
      <c r="C517" s="30"/>
      <c r="D517" s="9">
        <v>2020</v>
      </c>
      <c r="E517" s="19">
        <f>G517+I517+K517+M517</f>
        <v>68.1</v>
      </c>
      <c r="F517" s="19">
        <f t="shared" si="231"/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68.1</v>
      </c>
      <c r="L517" s="10">
        <v>0</v>
      </c>
      <c r="M517" s="10">
        <v>0</v>
      </c>
      <c r="N517" s="10">
        <v>0</v>
      </c>
      <c r="O517" s="30"/>
      <c r="P517" s="30"/>
      <c r="Q517" s="30"/>
    </row>
    <row r="518" spans="1:17" ht="30" customHeight="1">
      <c r="A518" s="32" t="s">
        <v>154</v>
      </c>
      <c r="B518" s="31" t="s">
        <v>155</v>
      </c>
      <c r="C518" s="30" t="s">
        <v>263</v>
      </c>
      <c r="D518" s="8" t="s">
        <v>1</v>
      </c>
      <c r="E518" s="19">
        <f>E519+E520+E521</f>
        <v>15</v>
      </c>
      <c r="F518" s="19">
        <f aca="true" t="shared" si="236" ref="F518:N518">F519+F520+F521</f>
        <v>0</v>
      </c>
      <c r="G518" s="19">
        <f t="shared" si="236"/>
        <v>0</v>
      </c>
      <c r="H518" s="19">
        <f t="shared" si="236"/>
        <v>0</v>
      </c>
      <c r="I518" s="19">
        <f t="shared" si="236"/>
        <v>0</v>
      </c>
      <c r="J518" s="19">
        <f t="shared" si="236"/>
        <v>0</v>
      </c>
      <c r="K518" s="19">
        <f t="shared" si="236"/>
        <v>15</v>
      </c>
      <c r="L518" s="19">
        <f t="shared" si="236"/>
        <v>0</v>
      </c>
      <c r="M518" s="19">
        <f t="shared" si="236"/>
        <v>0</v>
      </c>
      <c r="N518" s="19">
        <f t="shared" si="236"/>
        <v>0</v>
      </c>
      <c r="O518" s="30" t="s">
        <v>237</v>
      </c>
      <c r="P518" s="30" t="s">
        <v>146</v>
      </c>
      <c r="Q518" s="30"/>
    </row>
    <row r="519" spans="1:17" ht="30" customHeight="1">
      <c r="A519" s="32"/>
      <c r="B519" s="31"/>
      <c r="C519" s="30"/>
      <c r="D519" s="9">
        <v>2018</v>
      </c>
      <c r="E519" s="19">
        <f>G519+I519+K519+M519</f>
        <v>5</v>
      </c>
      <c r="F519" s="19">
        <f t="shared" si="231"/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5</v>
      </c>
      <c r="L519" s="10">
        <v>0</v>
      </c>
      <c r="M519" s="10">
        <v>0</v>
      </c>
      <c r="N519" s="10">
        <v>0</v>
      </c>
      <c r="O519" s="30"/>
      <c r="P519" s="30"/>
      <c r="Q519" s="30"/>
    </row>
    <row r="520" spans="1:17" ht="30" customHeight="1">
      <c r="A520" s="32"/>
      <c r="B520" s="31"/>
      <c r="C520" s="30"/>
      <c r="D520" s="9">
        <v>2019</v>
      </c>
      <c r="E520" s="19">
        <f>G520+I520+K520+M520</f>
        <v>5</v>
      </c>
      <c r="F520" s="19">
        <f t="shared" si="231"/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5</v>
      </c>
      <c r="L520" s="10">
        <v>0</v>
      </c>
      <c r="M520" s="10">
        <v>0</v>
      </c>
      <c r="N520" s="10">
        <v>0</v>
      </c>
      <c r="O520" s="30"/>
      <c r="P520" s="30"/>
      <c r="Q520" s="30"/>
    </row>
    <row r="521" spans="1:17" ht="79.5" customHeight="1">
      <c r="A521" s="32"/>
      <c r="B521" s="31"/>
      <c r="C521" s="30"/>
      <c r="D521" s="9">
        <v>2020</v>
      </c>
      <c r="E521" s="19">
        <f>G521+I521+K521+M521</f>
        <v>5</v>
      </c>
      <c r="F521" s="19">
        <f t="shared" si="231"/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5</v>
      </c>
      <c r="L521" s="10">
        <v>0</v>
      </c>
      <c r="M521" s="10">
        <v>0</v>
      </c>
      <c r="N521" s="10">
        <v>0</v>
      </c>
      <c r="O521" s="30"/>
      <c r="P521" s="30"/>
      <c r="Q521" s="30"/>
    </row>
    <row r="522" spans="1:17" ht="30" customHeight="1">
      <c r="A522" s="32" t="s">
        <v>156</v>
      </c>
      <c r="B522" s="31" t="s">
        <v>157</v>
      </c>
      <c r="C522" s="30" t="s">
        <v>263</v>
      </c>
      <c r="D522" s="8" t="s">
        <v>1</v>
      </c>
      <c r="E522" s="19">
        <f>E523+E524+E525</f>
        <v>162</v>
      </c>
      <c r="F522" s="19">
        <f aca="true" t="shared" si="237" ref="F522:N522">F523+F524+F525</f>
        <v>0</v>
      </c>
      <c r="G522" s="19">
        <f t="shared" si="237"/>
        <v>0</v>
      </c>
      <c r="H522" s="19">
        <f t="shared" si="237"/>
        <v>0</v>
      </c>
      <c r="I522" s="19">
        <f t="shared" si="237"/>
        <v>0</v>
      </c>
      <c r="J522" s="19">
        <f t="shared" si="237"/>
        <v>0</v>
      </c>
      <c r="K522" s="19">
        <f t="shared" si="237"/>
        <v>162</v>
      </c>
      <c r="L522" s="19">
        <f t="shared" si="237"/>
        <v>0</v>
      </c>
      <c r="M522" s="19">
        <f t="shared" si="237"/>
        <v>0</v>
      </c>
      <c r="N522" s="19">
        <f t="shared" si="237"/>
        <v>0</v>
      </c>
      <c r="O522" s="30" t="s">
        <v>237</v>
      </c>
      <c r="P522" s="30" t="s">
        <v>146</v>
      </c>
      <c r="Q522" s="30"/>
    </row>
    <row r="523" spans="1:17" ht="30" customHeight="1">
      <c r="A523" s="32"/>
      <c r="B523" s="31"/>
      <c r="C523" s="30"/>
      <c r="D523" s="9">
        <v>2018</v>
      </c>
      <c r="E523" s="19">
        <f>G523+I523+K523+M523</f>
        <v>54</v>
      </c>
      <c r="F523" s="19">
        <f t="shared" si="231"/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54</v>
      </c>
      <c r="L523" s="10">
        <v>0</v>
      </c>
      <c r="M523" s="10">
        <v>0</v>
      </c>
      <c r="N523" s="10">
        <v>0</v>
      </c>
      <c r="O523" s="30"/>
      <c r="P523" s="30"/>
      <c r="Q523" s="30"/>
    </row>
    <row r="524" spans="1:17" ht="30" customHeight="1">
      <c r="A524" s="32"/>
      <c r="B524" s="31"/>
      <c r="C524" s="30"/>
      <c r="D524" s="9">
        <v>2019</v>
      </c>
      <c r="E524" s="19">
        <f>G524+I524+K524+M524</f>
        <v>54</v>
      </c>
      <c r="F524" s="19">
        <f t="shared" si="231"/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54</v>
      </c>
      <c r="L524" s="10">
        <v>0</v>
      </c>
      <c r="M524" s="10">
        <v>0</v>
      </c>
      <c r="N524" s="10">
        <v>0</v>
      </c>
      <c r="O524" s="30"/>
      <c r="P524" s="30"/>
      <c r="Q524" s="30"/>
    </row>
    <row r="525" spans="1:17" ht="79.5" customHeight="1">
      <c r="A525" s="32"/>
      <c r="B525" s="31"/>
      <c r="C525" s="30"/>
      <c r="D525" s="9">
        <v>2020</v>
      </c>
      <c r="E525" s="19">
        <f>G525+I525+K525+M525</f>
        <v>54</v>
      </c>
      <c r="F525" s="19">
        <f t="shared" si="231"/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54</v>
      </c>
      <c r="L525" s="10">
        <v>0</v>
      </c>
      <c r="M525" s="10">
        <v>0</v>
      </c>
      <c r="N525" s="10">
        <v>0</v>
      </c>
      <c r="O525" s="30"/>
      <c r="P525" s="30"/>
      <c r="Q525" s="30"/>
    </row>
    <row r="526" spans="1:17" ht="30" customHeight="1">
      <c r="A526" s="32" t="s">
        <v>158</v>
      </c>
      <c r="B526" s="31" t="s">
        <v>159</v>
      </c>
      <c r="C526" s="30" t="s">
        <v>263</v>
      </c>
      <c r="D526" s="8" t="s">
        <v>1</v>
      </c>
      <c r="E526" s="19">
        <f>E527+E528+E529</f>
        <v>996.9000000000001</v>
      </c>
      <c r="F526" s="19">
        <f aca="true" t="shared" si="238" ref="F526:N526">F527+F528+F529</f>
        <v>0</v>
      </c>
      <c r="G526" s="19">
        <f t="shared" si="238"/>
        <v>0</v>
      </c>
      <c r="H526" s="19">
        <f t="shared" si="238"/>
        <v>0</v>
      </c>
      <c r="I526" s="19">
        <f t="shared" si="238"/>
        <v>0</v>
      </c>
      <c r="J526" s="19">
        <f t="shared" si="238"/>
        <v>0</v>
      </c>
      <c r="K526" s="19">
        <f t="shared" si="238"/>
        <v>996.9000000000001</v>
      </c>
      <c r="L526" s="19">
        <f t="shared" si="238"/>
        <v>0</v>
      </c>
      <c r="M526" s="19">
        <f t="shared" si="238"/>
        <v>0</v>
      </c>
      <c r="N526" s="19">
        <f t="shared" si="238"/>
        <v>0</v>
      </c>
      <c r="O526" s="30" t="s">
        <v>237</v>
      </c>
      <c r="P526" s="30" t="s">
        <v>146</v>
      </c>
      <c r="Q526" s="30"/>
    </row>
    <row r="527" spans="1:17" ht="30" customHeight="1">
      <c r="A527" s="32"/>
      <c r="B527" s="31"/>
      <c r="C527" s="30"/>
      <c r="D527" s="9">
        <v>2018</v>
      </c>
      <c r="E527" s="19">
        <f>G527+I527+K527+M527</f>
        <v>332.3</v>
      </c>
      <c r="F527" s="19">
        <f t="shared" si="231"/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332.3</v>
      </c>
      <c r="L527" s="10">
        <v>0</v>
      </c>
      <c r="M527" s="10">
        <v>0</v>
      </c>
      <c r="N527" s="10">
        <v>0</v>
      </c>
      <c r="O527" s="30"/>
      <c r="P527" s="30"/>
      <c r="Q527" s="30"/>
    </row>
    <row r="528" spans="1:17" ht="30" customHeight="1">
      <c r="A528" s="32"/>
      <c r="B528" s="31"/>
      <c r="C528" s="30"/>
      <c r="D528" s="9">
        <v>2019</v>
      </c>
      <c r="E528" s="19">
        <f>G528+I528+K528+M528</f>
        <v>332.3</v>
      </c>
      <c r="F528" s="19">
        <f t="shared" si="231"/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332.3</v>
      </c>
      <c r="L528" s="10">
        <v>0</v>
      </c>
      <c r="M528" s="10">
        <v>0</v>
      </c>
      <c r="N528" s="10">
        <v>0</v>
      </c>
      <c r="O528" s="30"/>
      <c r="P528" s="30"/>
      <c r="Q528" s="30"/>
    </row>
    <row r="529" spans="1:17" ht="79.5" customHeight="1">
      <c r="A529" s="32"/>
      <c r="B529" s="31"/>
      <c r="C529" s="30"/>
      <c r="D529" s="9">
        <v>2020</v>
      </c>
      <c r="E529" s="19">
        <f>G529+I529+K529+M529</f>
        <v>332.3</v>
      </c>
      <c r="F529" s="19">
        <f t="shared" si="231"/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332.3</v>
      </c>
      <c r="L529" s="10">
        <v>0</v>
      </c>
      <c r="M529" s="10">
        <v>0</v>
      </c>
      <c r="N529" s="10">
        <v>0</v>
      </c>
      <c r="O529" s="30"/>
      <c r="P529" s="30"/>
      <c r="Q529" s="30"/>
    </row>
    <row r="530" spans="1:17" ht="30" customHeight="1">
      <c r="A530" s="32" t="s">
        <v>160</v>
      </c>
      <c r="B530" s="31" t="s">
        <v>161</v>
      </c>
      <c r="C530" s="30" t="s">
        <v>263</v>
      </c>
      <c r="D530" s="8" t="s">
        <v>1</v>
      </c>
      <c r="E530" s="19">
        <f>E531+E532+E533</f>
        <v>30</v>
      </c>
      <c r="F530" s="19">
        <f aca="true" t="shared" si="239" ref="F530:N530">F531+F532+F533</f>
        <v>0</v>
      </c>
      <c r="G530" s="19">
        <f t="shared" si="239"/>
        <v>0</v>
      </c>
      <c r="H530" s="19">
        <f t="shared" si="239"/>
        <v>0</v>
      </c>
      <c r="I530" s="19">
        <f t="shared" si="239"/>
        <v>0</v>
      </c>
      <c r="J530" s="19">
        <f t="shared" si="239"/>
        <v>0</v>
      </c>
      <c r="K530" s="19">
        <f t="shared" si="239"/>
        <v>30</v>
      </c>
      <c r="L530" s="19">
        <f t="shared" si="239"/>
        <v>0</v>
      </c>
      <c r="M530" s="19">
        <f t="shared" si="239"/>
        <v>0</v>
      </c>
      <c r="N530" s="19">
        <f t="shared" si="239"/>
        <v>0</v>
      </c>
      <c r="O530" s="30" t="s">
        <v>237</v>
      </c>
      <c r="P530" s="30" t="s">
        <v>146</v>
      </c>
      <c r="Q530" s="30"/>
    </row>
    <row r="531" spans="1:17" ht="30" customHeight="1">
      <c r="A531" s="32"/>
      <c r="B531" s="31"/>
      <c r="C531" s="30"/>
      <c r="D531" s="9">
        <v>2018</v>
      </c>
      <c r="E531" s="19">
        <f>G531+I531+K531+M531</f>
        <v>10</v>
      </c>
      <c r="F531" s="19">
        <f t="shared" si="231"/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10</v>
      </c>
      <c r="L531" s="10">
        <v>0</v>
      </c>
      <c r="M531" s="10">
        <v>0</v>
      </c>
      <c r="N531" s="10">
        <v>0</v>
      </c>
      <c r="O531" s="30"/>
      <c r="P531" s="30"/>
      <c r="Q531" s="30"/>
    </row>
    <row r="532" spans="1:17" ht="30" customHeight="1">
      <c r="A532" s="32"/>
      <c r="B532" s="31"/>
      <c r="C532" s="30"/>
      <c r="D532" s="9">
        <v>2019</v>
      </c>
      <c r="E532" s="19">
        <f>G532+I532+K532+M532</f>
        <v>10</v>
      </c>
      <c r="F532" s="19">
        <f t="shared" si="231"/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10</v>
      </c>
      <c r="L532" s="10">
        <v>0</v>
      </c>
      <c r="M532" s="10">
        <v>0</v>
      </c>
      <c r="N532" s="10">
        <v>0</v>
      </c>
      <c r="O532" s="30"/>
      <c r="P532" s="30"/>
      <c r="Q532" s="30"/>
    </row>
    <row r="533" spans="1:17" ht="75" customHeight="1">
      <c r="A533" s="32"/>
      <c r="B533" s="31"/>
      <c r="C533" s="30"/>
      <c r="D533" s="9">
        <v>2020</v>
      </c>
      <c r="E533" s="19">
        <f>G533+I533+K533+M533</f>
        <v>10</v>
      </c>
      <c r="F533" s="19">
        <f t="shared" si="231"/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10</v>
      </c>
      <c r="L533" s="10">
        <v>0</v>
      </c>
      <c r="M533" s="10">
        <v>0</v>
      </c>
      <c r="N533" s="10">
        <v>0</v>
      </c>
      <c r="O533" s="30"/>
      <c r="P533" s="30"/>
      <c r="Q533" s="30"/>
    </row>
    <row r="534" spans="1:17" ht="35.25" customHeight="1">
      <c r="A534" s="35" t="s">
        <v>29</v>
      </c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</row>
    <row r="535" spans="1:17" ht="31.5" customHeight="1">
      <c r="A535" s="43"/>
      <c r="B535" s="36" t="s">
        <v>23</v>
      </c>
      <c r="C535" s="30"/>
      <c r="D535" s="7" t="s">
        <v>1</v>
      </c>
      <c r="E535" s="6">
        <f>E536+E537+E538</f>
        <v>36179.6</v>
      </c>
      <c r="F535" s="6">
        <f aca="true" t="shared" si="240" ref="F535:N535">F536+F537+F538</f>
        <v>727</v>
      </c>
      <c r="G535" s="6">
        <f t="shared" si="240"/>
        <v>3759</v>
      </c>
      <c r="H535" s="6">
        <f t="shared" si="240"/>
        <v>0</v>
      </c>
      <c r="I535" s="6">
        <f t="shared" si="240"/>
        <v>5125</v>
      </c>
      <c r="J535" s="6">
        <f t="shared" si="240"/>
        <v>0</v>
      </c>
      <c r="K535" s="6">
        <f t="shared" si="240"/>
        <v>27145.6</v>
      </c>
      <c r="L535" s="6">
        <f t="shared" si="240"/>
        <v>727</v>
      </c>
      <c r="M535" s="6">
        <f t="shared" si="240"/>
        <v>150</v>
      </c>
      <c r="N535" s="6">
        <f t="shared" si="240"/>
        <v>0</v>
      </c>
      <c r="O535" s="30"/>
      <c r="P535" s="30"/>
      <c r="Q535" s="30"/>
    </row>
    <row r="536" spans="1:17" ht="31.5" customHeight="1">
      <c r="A536" s="43"/>
      <c r="B536" s="36"/>
      <c r="C536" s="30"/>
      <c r="D536" s="4">
        <v>2018</v>
      </c>
      <c r="E536" s="6">
        <f aca="true" t="shared" si="241" ref="E536:F538">G536+I536+K536+M536</f>
        <v>18010.699999999997</v>
      </c>
      <c r="F536" s="6">
        <f t="shared" si="241"/>
        <v>727</v>
      </c>
      <c r="G536" s="6">
        <f>G540+G544+G548+G552+G556+G560+G564+G568+G572+G576+G580</f>
        <v>3759</v>
      </c>
      <c r="H536" s="6">
        <f aca="true" t="shared" si="242" ref="H536:N536">H540+H544+H548+H552+H556+H560+H564+H568+H572+H576+H580</f>
        <v>0</v>
      </c>
      <c r="I536" s="6">
        <f t="shared" si="242"/>
        <v>3325</v>
      </c>
      <c r="J536" s="6">
        <f t="shared" si="242"/>
        <v>0</v>
      </c>
      <c r="K536" s="6">
        <f t="shared" si="242"/>
        <v>10776.699999999999</v>
      </c>
      <c r="L536" s="6">
        <f t="shared" si="242"/>
        <v>727</v>
      </c>
      <c r="M536" s="6">
        <f t="shared" si="242"/>
        <v>150</v>
      </c>
      <c r="N536" s="6">
        <f t="shared" si="242"/>
        <v>0</v>
      </c>
      <c r="O536" s="30"/>
      <c r="P536" s="30"/>
      <c r="Q536" s="30"/>
    </row>
    <row r="537" spans="1:17" ht="31.5" customHeight="1">
      <c r="A537" s="43"/>
      <c r="B537" s="36"/>
      <c r="C537" s="30"/>
      <c r="D537" s="4">
        <v>2019</v>
      </c>
      <c r="E537" s="6">
        <f t="shared" si="241"/>
        <v>12638.9</v>
      </c>
      <c r="F537" s="6">
        <f t="shared" si="241"/>
        <v>0</v>
      </c>
      <c r="G537" s="6">
        <f>G541+G545+G549+G553+G557+G561+G565+G569+G573+G577+G581</f>
        <v>0</v>
      </c>
      <c r="H537" s="6">
        <f aca="true" t="shared" si="243" ref="H537:N537">H541+H545+H549+H553+H557+H561+H565+H569+H573+H577+H581</f>
        <v>0</v>
      </c>
      <c r="I537" s="6">
        <f t="shared" si="243"/>
        <v>1800</v>
      </c>
      <c r="J537" s="6">
        <f t="shared" si="243"/>
        <v>0</v>
      </c>
      <c r="K537" s="6">
        <f t="shared" si="243"/>
        <v>10838.9</v>
      </c>
      <c r="L537" s="6">
        <f t="shared" si="243"/>
        <v>0</v>
      </c>
      <c r="M537" s="6">
        <f t="shared" si="243"/>
        <v>0</v>
      </c>
      <c r="N537" s="6">
        <f t="shared" si="243"/>
        <v>0</v>
      </c>
      <c r="O537" s="30"/>
      <c r="P537" s="30"/>
      <c r="Q537" s="30"/>
    </row>
    <row r="538" spans="1:17" ht="31.5" customHeight="1">
      <c r="A538" s="43"/>
      <c r="B538" s="36"/>
      <c r="C538" s="30"/>
      <c r="D538" s="4">
        <v>2020</v>
      </c>
      <c r="E538" s="6">
        <f t="shared" si="241"/>
        <v>5530</v>
      </c>
      <c r="F538" s="6">
        <f t="shared" si="241"/>
        <v>0</v>
      </c>
      <c r="G538" s="6">
        <f>G542+G546+G550+G554+G558+G562+G566+G570+G574+G578+G582</f>
        <v>0</v>
      </c>
      <c r="H538" s="6">
        <f aca="true" t="shared" si="244" ref="H538:N538">H542+H546+H550+H554+H558+H562+H566+H570+H574+H578+H582</f>
        <v>0</v>
      </c>
      <c r="I538" s="6">
        <f t="shared" si="244"/>
        <v>0</v>
      </c>
      <c r="J538" s="6">
        <f t="shared" si="244"/>
        <v>0</v>
      </c>
      <c r="K538" s="6">
        <f t="shared" si="244"/>
        <v>5530</v>
      </c>
      <c r="L538" s="6">
        <f t="shared" si="244"/>
        <v>0</v>
      </c>
      <c r="M538" s="6">
        <f t="shared" si="244"/>
        <v>0</v>
      </c>
      <c r="N538" s="6">
        <f t="shared" si="244"/>
        <v>0</v>
      </c>
      <c r="O538" s="30"/>
      <c r="P538" s="30"/>
      <c r="Q538" s="30"/>
    </row>
    <row r="539" spans="1:17" ht="31.5" customHeight="1">
      <c r="A539" s="32" t="s">
        <v>12</v>
      </c>
      <c r="B539" s="31" t="s">
        <v>167</v>
      </c>
      <c r="C539" s="30" t="s">
        <v>133</v>
      </c>
      <c r="D539" s="8" t="s">
        <v>1</v>
      </c>
      <c r="E539" s="10">
        <f>E540+E541+E542</f>
        <v>100</v>
      </c>
      <c r="F539" s="10">
        <f aca="true" t="shared" si="245" ref="F539:N539">F540+F541+F542</f>
        <v>0</v>
      </c>
      <c r="G539" s="10">
        <f t="shared" si="245"/>
        <v>0</v>
      </c>
      <c r="H539" s="10">
        <f t="shared" si="245"/>
        <v>0</v>
      </c>
      <c r="I539" s="10">
        <f t="shared" si="245"/>
        <v>0</v>
      </c>
      <c r="J539" s="10">
        <f t="shared" si="245"/>
        <v>0</v>
      </c>
      <c r="K539" s="10">
        <f t="shared" si="245"/>
        <v>100</v>
      </c>
      <c r="L539" s="10">
        <f t="shared" si="245"/>
        <v>0</v>
      </c>
      <c r="M539" s="10">
        <f t="shared" si="245"/>
        <v>0</v>
      </c>
      <c r="N539" s="10">
        <f t="shared" si="245"/>
        <v>0</v>
      </c>
      <c r="O539" s="30" t="s">
        <v>545</v>
      </c>
      <c r="P539" s="30" t="s">
        <v>594</v>
      </c>
      <c r="Q539" s="30"/>
    </row>
    <row r="540" spans="1:17" ht="31.5" customHeight="1">
      <c r="A540" s="32"/>
      <c r="B540" s="31"/>
      <c r="C540" s="30"/>
      <c r="D540" s="9">
        <v>2018</v>
      </c>
      <c r="E540" s="10">
        <f aca="true" t="shared" si="246" ref="E540:F542">G540+I540+K540+M540</f>
        <v>100</v>
      </c>
      <c r="F540" s="10">
        <f t="shared" si="246"/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100</v>
      </c>
      <c r="L540" s="10">
        <v>0</v>
      </c>
      <c r="M540" s="10">
        <v>0</v>
      </c>
      <c r="N540" s="10">
        <v>0</v>
      </c>
      <c r="O540" s="30"/>
      <c r="P540" s="30"/>
      <c r="Q540" s="30"/>
    </row>
    <row r="541" spans="1:17" ht="31.5" customHeight="1">
      <c r="A541" s="32"/>
      <c r="B541" s="31"/>
      <c r="C541" s="30"/>
      <c r="D541" s="9">
        <v>2019</v>
      </c>
      <c r="E541" s="10">
        <f t="shared" si="246"/>
        <v>0</v>
      </c>
      <c r="F541" s="10">
        <f t="shared" si="246"/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30"/>
      <c r="P541" s="30"/>
      <c r="Q541" s="30"/>
    </row>
    <row r="542" spans="1:17" ht="249" customHeight="1">
      <c r="A542" s="32"/>
      <c r="B542" s="31"/>
      <c r="C542" s="30"/>
      <c r="D542" s="9">
        <v>2020</v>
      </c>
      <c r="E542" s="10">
        <f t="shared" si="246"/>
        <v>0</v>
      </c>
      <c r="F542" s="10">
        <f t="shared" si="246"/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30"/>
      <c r="P542" s="30"/>
      <c r="Q542" s="30"/>
    </row>
    <row r="543" spans="1:17" ht="31.5" customHeight="1">
      <c r="A543" s="32" t="s">
        <v>13</v>
      </c>
      <c r="B543" s="31" t="s">
        <v>168</v>
      </c>
      <c r="C543" s="30" t="s">
        <v>133</v>
      </c>
      <c r="D543" s="8" t="s">
        <v>1</v>
      </c>
      <c r="E543" s="10">
        <f>E544+E545+E546</f>
        <v>2361.2</v>
      </c>
      <c r="F543" s="10">
        <f aca="true" t="shared" si="247" ref="F543:N543">F544+F545+F546</f>
        <v>34</v>
      </c>
      <c r="G543" s="10">
        <f t="shared" si="247"/>
        <v>0</v>
      </c>
      <c r="H543" s="10">
        <f t="shared" si="247"/>
        <v>0</v>
      </c>
      <c r="I543" s="10">
        <f t="shared" si="247"/>
        <v>1800</v>
      </c>
      <c r="J543" s="10">
        <f t="shared" si="247"/>
        <v>0</v>
      </c>
      <c r="K543" s="10">
        <f t="shared" si="247"/>
        <v>561.2</v>
      </c>
      <c r="L543" s="10">
        <f t="shared" si="247"/>
        <v>34</v>
      </c>
      <c r="M543" s="10">
        <f t="shared" si="247"/>
        <v>0</v>
      </c>
      <c r="N543" s="10">
        <f t="shared" si="247"/>
        <v>0</v>
      </c>
      <c r="O543" s="30" t="s">
        <v>545</v>
      </c>
      <c r="P543" s="30" t="s">
        <v>665</v>
      </c>
      <c r="Q543" s="30" t="s">
        <v>722</v>
      </c>
    </row>
    <row r="544" spans="1:17" ht="31.5" customHeight="1">
      <c r="A544" s="32"/>
      <c r="B544" s="31"/>
      <c r="C544" s="30"/>
      <c r="D544" s="9">
        <v>2018</v>
      </c>
      <c r="E544" s="10">
        <f aca="true" t="shared" si="248" ref="E544:F546">G544+I544+K544+M544</f>
        <v>361.2</v>
      </c>
      <c r="F544" s="10">
        <f t="shared" si="248"/>
        <v>34</v>
      </c>
      <c r="G544" s="10">
        <v>0</v>
      </c>
      <c r="H544" s="10">
        <v>0</v>
      </c>
      <c r="I544" s="10">
        <v>0</v>
      </c>
      <c r="J544" s="10">
        <v>0</v>
      </c>
      <c r="K544" s="10">
        <v>361.2</v>
      </c>
      <c r="L544" s="10">
        <v>34</v>
      </c>
      <c r="M544" s="10">
        <v>0</v>
      </c>
      <c r="N544" s="10">
        <v>0</v>
      </c>
      <c r="O544" s="30"/>
      <c r="P544" s="30"/>
      <c r="Q544" s="30"/>
    </row>
    <row r="545" spans="1:17" ht="31.5" customHeight="1">
      <c r="A545" s="32"/>
      <c r="B545" s="31"/>
      <c r="C545" s="30"/>
      <c r="D545" s="9">
        <v>2019</v>
      </c>
      <c r="E545" s="10">
        <f t="shared" si="248"/>
        <v>2000</v>
      </c>
      <c r="F545" s="10">
        <f t="shared" si="248"/>
        <v>0</v>
      </c>
      <c r="G545" s="10">
        <v>0</v>
      </c>
      <c r="H545" s="10">
        <v>0</v>
      </c>
      <c r="I545" s="10">
        <v>1800</v>
      </c>
      <c r="J545" s="10">
        <v>0</v>
      </c>
      <c r="K545" s="10">
        <v>200</v>
      </c>
      <c r="L545" s="10">
        <v>0</v>
      </c>
      <c r="M545" s="10">
        <v>0</v>
      </c>
      <c r="N545" s="10">
        <v>0</v>
      </c>
      <c r="O545" s="30"/>
      <c r="P545" s="30"/>
      <c r="Q545" s="30"/>
    </row>
    <row r="546" spans="1:17" ht="252.75" customHeight="1">
      <c r="A546" s="32"/>
      <c r="B546" s="31"/>
      <c r="C546" s="30"/>
      <c r="D546" s="9">
        <v>2020</v>
      </c>
      <c r="E546" s="10">
        <f t="shared" si="248"/>
        <v>0</v>
      </c>
      <c r="F546" s="10">
        <f t="shared" si="248"/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30"/>
      <c r="P546" s="30"/>
      <c r="Q546" s="30"/>
    </row>
    <row r="547" spans="1:17" ht="31.5" customHeight="1">
      <c r="A547" s="32" t="s">
        <v>171</v>
      </c>
      <c r="B547" s="31" t="s">
        <v>173</v>
      </c>
      <c r="C547" s="30" t="s">
        <v>118</v>
      </c>
      <c r="D547" s="8" t="s">
        <v>1</v>
      </c>
      <c r="E547" s="10">
        <f>E548+E549+E550</f>
        <v>560</v>
      </c>
      <c r="F547" s="10">
        <f aca="true" t="shared" si="249" ref="F547:N547">F548+F549+F550</f>
        <v>0</v>
      </c>
      <c r="G547" s="10">
        <f t="shared" si="249"/>
        <v>0</v>
      </c>
      <c r="H547" s="10">
        <f t="shared" si="249"/>
        <v>0</v>
      </c>
      <c r="I547" s="10">
        <f t="shared" si="249"/>
        <v>0</v>
      </c>
      <c r="J547" s="10">
        <f t="shared" si="249"/>
        <v>0</v>
      </c>
      <c r="K547" s="10">
        <f t="shared" si="249"/>
        <v>410</v>
      </c>
      <c r="L547" s="10">
        <f t="shared" si="249"/>
        <v>0</v>
      </c>
      <c r="M547" s="10">
        <f t="shared" si="249"/>
        <v>150</v>
      </c>
      <c r="N547" s="10">
        <f t="shared" si="249"/>
        <v>0</v>
      </c>
      <c r="O547" s="30" t="s">
        <v>546</v>
      </c>
      <c r="P547" s="30" t="s">
        <v>303</v>
      </c>
      <c r="Q547" s="30"/>
    </row>
    <row r="548" spans="1:17" ht="31.5" customHeight="1">
      <c r="A548" s="32"/>
      <c r="B548" s="31"/>
      <c r="C548" s="30"/>
      <c r="D548" s="9">
        <v>2018</v>
      </c>
      <c r="E548" s="10">
        <f aca="true" t="shared" si="250" ref="E548:F550">G548+I548+K548+M548</f>
        <v>500</v>
      </c>
      <c r="F548" s="10">
        <f t="shared" si="250"/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350</v>
      </c>
      <c r="L548" s="10">
        <v>0</v>
      </c>
      <c r="M548" s="10">
        <v>150</v>
      </c>
      <c r="N548" s="10">
        <v>0</v>
      </c>
      <c r="O548" s="30"/>
      <c r="P548" s="30"/>
      <c r="Q548" s="30"/>
    </row>
    <row r="549" spans="1:17" ht="31.5" customHeight="1">
      <c r="A549" s="32"/>
      <c r="B549" s="31"/>
      <c r="C549" s="30"/>
      <c r="D549" s="9">
        <v>2019</v>
      </c>
      <c r="E549" s="10">
        <f t="shared" si="250"/>
        <v>30</v>
      </c>
      <c r="F549" s="10">
        <f t="shared" si="250"/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30</v>
      </c>
      <c r="L549" s="10">
        <v>0</v>
      </c>
      <c r="M549" s="10">
        <v>0</v>
      </c>
      <c r="N549" s="10">
        <v>0</v>
      </c>
      <c r="O549" s="30"/>
      <c r="P549" s="30"/>
      <c r="Q549" s="30"/>
    </row>
    <row r="550" spans="1:17" ht="258.75" customHeight="1">
      <c r="A550" s="32"/>
      <c r="B550" s="31"/>
      <c r="C550" s="30"/>
      <c r="D550" s="9">
        <v>2020</v>
      </c>
      <c r="E550" s="10">
        <f t="shared" si="250"/>
        <v>30</v>
      </c>
      <c r="F550" s="10">
        <f t="shared" si="250"/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30</v>
      </c>
      <c r="L550" s="10">
        <v>0</v>
      </c>
      <c r="M550" s="10">
        <v>0</v>
      </c>
      <c r="N550" s="10">
        <v>0</v>
      </c>
      <c r="O550" s="30"/>
      <c r="P550" s="30"/>
      <c r="Q550" s="30"/>
    </row>
    <row r="551" spans="1:17" ht="31.5" customHeight="1">
      <c r="A551" s="32" t="s">
        <v>172</v>
      </c>
      <c r="B551" s="31" t="s">
        <v>305</v>
      </c>
      <c r="C551" s="30" t="s">
        <v>192</v>
      </c>
      <c r="D551" s="8" t="s">
        <v>1</v>
      </c>
      <c r="E551" s="10">
        <f aca="true" t="shared" si="251" ref="E551:N551">E552+E553+E554</f>
        <v>540.9</v>
      </c>
      <c r="F551" s="10">
        <f t="shared" si="251"/>
        <v>524</v>
      </c>
      <c r="G551" s="10">
        <f t="shared" si="251"/>
        <v>0</v>
      </c>
      <c r="H551" s="10">
        <f t="shared" si="251"/>
        <v>0</v>
      </c>
      <c r="I551" s="10">
        <f t="shared" si="251"/>
        <v>0</v>
      </c>
      <c r="J551" s="10">
        <f t="shared" si="251"/>
        <v>0</v>
      </c>
      <c r="K551" s="10">
        <f t="shared" si="251"/>
        <v>540.9</v>
      </c>
      <c r="L551" s="10">
        <f t="shared" si="251"/>
        <v>524</v>
      </c>
      <c r="M551" s="10">
        <f t="shared" si="251"/>
        <v>0</v>
      </c>
      <c r="N551" s="10">
        <f t="shared" si="251"/>
        <v>0</v>
      </c>
      <c r="O551" s="30" t="s">
        <v>549</v>
      </c>
      <c r="P551" s="30" t="s">
        <v>306</v>
      </c>
      <c r="Q551" s="30" t="s">
        <v>725</v>
      </c>
    </row>
    <row r="552" spans="1:17" ht="31.5" customHeight="1">
      <c r="A552" s="32"/>
      <c r="B552" s="31"/>
      <c r="C552" s="30"/>
      <c r="D552" s="9">
        <v>2018</v>
      </c>
      <c r="E552" s="10">
        <f aca="true" t="shared" si="252" ref="E552:F554">G552+I552+K552+M552</f>
        <v>540.9</v>
      </c>
      <c r="F552" s="10">
        <f t="shared" si="252"/>
        <v>524</v>
      </c>
      <c r="G552" s="10">
        <v>0</v>
      </c>
      <c r="H552" s="10">
        <v>0</v>
      </c>
      <c r="I552" s="10">
        <v>0</v>
      </c>
      <c r="J552" s="10">
        <v>0</v>
      </c>
      <c r="K552" s="10">
        <v>540.9</v>
      </c>
      <c r="L552" s="10">
        <v>524</v>
      </c>
      <c r="M552" s="10">
        <v>0</v>
      </c>
      <c r="N552" s="10">
        <v>0</v>
      </c>
      <c r="O552" s="30"/>
      <c r="P552" s="30"/>
      <c r="Q552" s="30"/>
    </row>
    <row r="553" spans="1:17" ht="31.5" customHeight="1">
      <c r="A553" s="32"/>
      <c r="B553" s="31"/>
      <c r="C553" s="30"/>
      <c r="D553" s="9">
        <v>2019</v>
      </c>
      <c r="E553" s="10">
        <f t="shared" si="252"/>
        <v>0</v>
      </c>
      <c r="F553" s="10">
        <f t="shared" si="252"/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30"/>
      <c r="P553" s="30"/>
      <c r="Q553" s="30"/>
    </row>
    <row r="554" spans="1:17" ht="249.75" customHeight="1">
      <c r="A554" s="32"/>
      <c r="B554" s="31"/>
      <c r="C554" s="30"/>
      <c r="D554" s="9">
        <v>2020</v>
      </c>
      <c r="E554" s="10">
        <f t="shared" si="252"/>
        <v>0</v>
      </c>
      <c r="F554" s="10">
        <f t="shared" si="252"/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30"/>
      <c r="P554" s="30"/>
      <c r="Q554" s="30"/>
    </row>
    <row r="555" spans="1:17" ht="30" customHeight="1">
      <c r="A555" s="32" t="s">
        <v>300</v>
      </c>
      <c r="B555" s="31" t="s">
        <v>316</v>
      </c>
      <c r="C555" s="30" t="s">
        <v>317</v>
      </c>
      <c r="D555" s="8" t="s">
        <v>1</v>
      </c>
      <c r="E555" s="10">
        <f aca="true" t="shared" si="253" ref="E555:N555">E556+E557+E558</f>
        <v>3575</v>
      </c>
      <c r="F555" s="10">
        <f t="shared" si="253"/>
        <v>0</v>
      </c>
      <c r="G555" s="10">
        <f t="shared" si="253"/>
        <v>0</v>
      </c>
      <c r="H555" s="10">
        <f t="shared" si="253"/>
        <v>0</v>
      </c>
      <c r="I555" s="10">
        <f t="shared" si="253"/>
        <v>3325</v>
      </c>
      <c r="J555" s="10">
        <f t="shared" si="253"/>
        <v>0</v>
      </c>
      <c r="K555" s="10">
        <f t="shared" si="253"/>
        <v>250</v>
      </c>
      <c r="L555" s="10">
        <f t="shared" si="253"/>
        <v>0</v>
      </c>
      <c r="M555" s="10">
        <f t="shared" si="253"/>
        <v>0</v>
      </c>
      <c r="N555" s="10">
        <f t="shared" si="253"/>
        <v>0</v>
      </c>
      <c r="O555" s="30" t="s">
        <v>551</v>
      </c>
      <c r="P555" s="30" t="s">
        <v>595</v>
      </c>
      <c r="Q555" s="30"/>
    </row>
    <row r="556" spans="1:17" ht="30" customHeight="1">
      <c r="A556" s="32"/>
      <c r="B556" s="31"/>
      <c r="C556" s="30"/>
      <c r="D556" s="9">
        <v>2018</v>
      </c>
      <c r="E556" s="10">
        <f aca="true" t="shared" si="254" ref="E556:F558">G556+I556+K556+M556</f>
        <v>3575</v>
      </c>
      <c r="F556" s="10">
        <f t="shared" si="254"/>
        <v>0</v>
      </c>
      <c r="G556" s="19">
        <v>0</v>
      </c>
      <c r="H556" s="19">
        <v>0</v>
      </c>
      <c r="I556" s="19">
        <v>3325</v>
      </c>
      <c r="J556" s="19">
        <v>0</v>
      </c>
      <c r="K556" s="19">
        <v>250</v>
      </c>
      <c r="L556" s="19">
        <v>0</v>
      </c>
      <c r="M556" s="10">
        <v>0</v>
      </c>
      <c r="N556" s="10">
        <v>0</v>
      </c>
      <c r="O556" s="30"/>
      <c r="P556" s="30"/>
      <c r="Q556" s="30"/>
    </row>
    <row r="557" spans="1:17" ht="30" customHeight="1">
      <c r="A557" s="32"/>
      <c r="B557" s="31"/>
      <c r="C557" s="30"/>
      <c r="D557" s="9">
        <v>2019</v>
      </c>
      <c r="E557" s="10">
        <f t="shared" si="254"/>
        <v>0</v>
      </c>
      <c r="F557" s="10">
        <f t="shared" si="254"/>
        <v>0</v>
      </c>
      <c r="G557" s="19">
        <v>0</v>
      </c>
      <c r="H557" s="19">
        <v>0</v>
      </c>
      <c r="I557" s="19">
        <v>0</v>
      </c>
      <c r="J557" s="19">
        <v>0</v>
      </c>
      <c r="K557" s="19">
        <v>0</v>
      </c>
      <c r="L557" s="19">
        <v>0</v>
      </c>
      <c r="M557" s="10">
        <v>0</v>
      </c>
      <c r="N557" s="10">
        <v>0</v>
      </c>
      <c r="O557" s="30"/>
      <c r="P557" s="30"/>
      <c r="Q557" s="30"/>
    </row>
    <row r="558" spans="1:17" ht="254.25" customHeight="1">
      <c r="A558" s="32"/>
      <c r="B558" s="31"/>
      <c r="C558" s="30"/>
      <c r="D558" s="9">
        <v>2020</v>
      </c>
      <c r="E558" s="10">
        <f t="shared" si="254"/>
        <v>0</v>
      </c>
      <c r="F558" s="10">
        <f t="shared" si="254"/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0">
        <v>0</v>
      </c>
      <c r="N558" s="10">
        <v>0</v>
      </c>
      <c r="O558" s="30"/>
      <c r="P558" s="30"/>
      <c r="Q558" s="30"/>
    </row>
    <row r="559" spans="1:17" ht="31.5" customHeight="1">
      <c r="A559" s="32" t="s">
        <v>304</v>
      </c>
      <c r="B559" s="31" t="s">
        <v>310</v>
      </c>
      <c r="C559" s="30" t="s">
        <v>311</v>
      </c>
      <c r="D559" s="8" t="s">
        <v>1</v>
      </c>
      <c r="E559" s="10">
        <f aca="true" t="shared" si="255" ref="E559:N559">E560+E561+E562</f>
        <v>2600</v>
      </c>
      <c r="F559" s="10">
        <f t="shared" si="255"/>
        <v>0</v>
      </c>
      <c r="G559" s="10">
        <f t="shared" si="255"/>
        <v>0</v>
      </c>
      <c r="H559" s="10">
        <f t="shared" si="255"/>
        <v>0</v>
      </c>
      <c r="I559" s="10">
        <f t="shared" si="255"/>
        <v>0</v>
      </c>
      <c r="J559" s="10">
        <f t="shared" si="255"/>
        <v>0</v>
      </c>
      <c r="K559" s="10">
        <f t="shared" si="255"/>
        <v>2600</v>
      </c>
      <c r="L559" s="10">
        <f t="shared" si="255"/>
        <v>0</v>
      </c>
      <c r="M559" s="10">
        <f t="shared" si="255"/>
        <v>0</v>
      </c>
      <c r="N559" s="10">
        <f t="shared" si="255"/>
        <v>0</v>
      </c>
      <c r="O559" s="30" t="s">
        <v>550</v>
      </c>
      <c r="P559" s="30" t="s">
        <v>505</v>
      </c>
      <c r="Q559" s="30"/>
    </row>
    <row r="560" spans="1:17" ht="31.5" customHeight="1">
      <c r="A560" s="32"/>
      <c r="B560" s="31"/>
      <c r="C560" s="30"/>
      <c r="D560" s="9">
        <v>2018</v>
      </c>
      <c r="E560" s="10">
        <f aca="true" t="shared" si="256" ref="E560:F562">G560+I560+K560+M560</f>
        <v>800</v>
      </c>
      <c r="F560" s="10">
        <f t="shared" si="256"/>
        <v>0</v>
      </c>
      <c r="G560" s="19">
        <v>0</v>
      </c>
      <c r="H560" s="19">
        <v>0</v>
      </c>
      <c r="I560" s="19">
        <v>0</v>
      </c>
      <c r="J560" s="19">
        <v>0</v>
      </c>
      <c r="K560" s="19">
        <v>800</v>
      </c>
      <c r="L560" s="19">
        <v>0</v>
      </c>
      <c r="M560" s="10">
        <v>0</v>
      </c>
      <c r="N560" s="10">
        <v>0</v>
      </c>
      <c r="O560" s="30"/>
      <c r="P560" s="30"/>
      <c r="Q560" s="30"/>
    </row>
    <row r="561" spans="1:17" ht="31.5" customHeight="1">
      <c r="A561" s="32"/>
      <c r="B561" s="31"/>
      <c r="C561" s="30"/>
      <c r="D561" s="9">
        <v>2019</v>
      </c>
      <c r="E561" s="10">
        <f t="shared" si="256"/>
        <v>800</v>
      </c>
      <c r="F561" s="10">
        <f t="shared" si="256"/>
        <v>0</v>
      </c>
      <c r="G561" s="19">
        <v>0</v>
      </c>
      <c r="H561" s="19">
        <v>0</v>
      </c>
      <c r="I561" s="19">
        <v>0</v>
      </c>
      <c r="J561" s="19">
        <v>0</v>
      </c>
      <c r="K561" s="19">
        <v>800</v>
      </c>
      <c r="L561" s="19">
        <v>0</v>
      </c>
      <c r="M561" s="10">
        <v>0</v>
      </c>
      <c r="N561" s="10">
        <v>0</v>
      </c>
      <c r="O561" s="30"/>
      <c r="P561" s="30"/>
      <c r="Q561" s="30"/>
    </row>
    <row r="562" spans="1:17" ht="251.25" customHeight="1">
      <c r="A562" s="32"/>
      <c r="B562" s="31"/>
      <c r="C562" s="30"/>
      <c r="D562" s="9">
        <v>2020</v>
      </c>
      <c r="E562" s="10">
        <f t="shared" si="256"/>
        <v>1000</v>
      </c>
      <c r="F562" s="10">
        <f t="shared" si="256"/>
        <v>0</v>
      </c>
      <c r="G562" s="19">
        <v>0</v>
      </c>
      <c r="H562" s="19">
        <v>0</v>
      </c>
      <c r="I562" s="19">
        <v>0</v>
      </c>
      <c r="J562" s="19">
        <v>0</v>
      </c>
      <c r="K562" s="19">
        <v>1000</v>
      </c>
      <c r="L562" s="19">
        <v>0</v>
      </c>
      <c r="M562" s="10">
        <v>0</v>
      </c>
      <c r="N562" s="10">
        <v>0</v>
      </c>
      <c r="O562" s="30"/>
      <c r="P562" s="30"/>
      <c r="Q562" s="30"/>
    </row>
    <row r="563" spans="1:17" ht="31.5" customHeight="1">
      <c r="A563" s="32" t="s">
        <v>307</v>
      </c>
      <c r="B563" s="31" t="s">
        <v>312</v>
      </c>
      <c r="C563" s="30" t="s">
        <v>311</v>
      </c>
      <c r="D563" s="8" t="s">
        <v>1</v>
      </c>
      <c r="E563" s="10">
        <f aca="true" t="shared" si="257" ref="E563:N563">E564+E565+E566</f>
        <v>7145.4</v>
      </c>
      <c r="F563" s="10">
        <f t="shared" si="257"/>
        <v>0</v>
      </c>
      <c r="G563" s="10">
        <f t="shared" si="257"/>
        <v>0</v>
      </c>
      <c r="H563" s="10">
        <f t="shared" si="257"/>
        <v>0</v>
      </c>
      <c r="I563" s="10">
        <f t="shared" si="257"/>
        <v>0</v>
      </c>
      <c r="J563" s="10">
        <f t="shared" si="257"/>
        <v>0</v>
      </c>
      <c r="K563" s="10">
        <f t="shared" si="257"/>
        <v>7145.4</v>
      </c>
      <c r="L563" s="10">
        <f t="shared" si="257"/>
        <v>0</v>
      </c>
      <c r="M563" s="10">
        <f t="shared" si="257"/>
        <v>0</v>
      </c>
      <c r="N563" s="10">
        <f t="shared" si="257"/>
        <v>0</v>
      </c>
      <c r="O563" s="30" t="s">
        <v>550</v>
      </c>
      <c r="P563" s="30" t="s">
        <v>506</v>
      </c>
      <c r="Q563" s="30"/>
    </row>
    <row r="564" spans="1:17" ht="31.5" customHeight="1">
      <c r="A564" s="32"/>
      <c r="B564" s="31"/>
      <c r="C564" s="30"/>
      <c r="D564" s="9">
        <v>2018</v>
      </c>
      <c r="E564" s="10">
        <f aca="true" t="shared" si="258" ref="E564:F566">G564+I564+K564+M564</f>
        <v>2372.7</v>
      </c>
      <c r="F564" s="10">
        <f t="shared" si="258"/>
        <v>0</v>
      </c>
      <c r="G564" s="19">
        <v>0</v>
      </c>
      <c r="H564" s="19">
        <v>0</v>
      </c>
      <c r="I564" s="19">
        <v>0</v>
      </c>
      <c r="J564" s="19">
        <v>0</v>
      </c>
      <c r="K564" s="19">
        <v>2372.7</v>
      </c>
      <c r="L564" s="19">
        <v>0</v>
      </c>
      <c r="M564" s="10">
        <v>0</v>
      </c>
      <c r="N564" s="10">
        <v>0</v>
      </c>
      <c r="O564" s="30"/>
      <c r="P564" s="30"/>
      <c r="Q564" s="30"/>
    </row>
    <row r="565" spans="1:17" ht="31.5" customHeight="1">
      <c r="A565" s="32"/>
      <c r="B565" s="31"/>
      <c r="C565" s="30"/>
      <c r="D565" s="9">
        <v>2019</v>
      </c>
      <c r="E565" s="10">
        <f t="shared" si="258"/>
        <v>2372.7</v>
      </c>
      <c r="F565" s="10">
        <f t="shared" si="258"/>
        <v>0</v>
      </c>
      <c r="G565" s="19">
        <v>0</v>
      </c>
      <c r="H565" s="19">
        <v>0</v>
      </c>
      <c r="I565" s="19">
        <v>0</v>
      </c>
      <c r="J565" s="19">
        <v>0</v>
      </c>
      <c r="K565" s="19">
        <v>2372.7</v>
      </c>
      <c r="L565" s="19">
        <v>0</v>
      </c>
      <c r="M565" s="10">
        <v>0</v>
      </c>
      <c r="N565" s="10">
        <v>0</v>
      </c>
      <c r="O565" s="30"/>
      <c r="P565" s="30"/>
      <c r="Q565" s="30"/>
    </row>
    <row r="566" spans="1:17" ht="246" customHeight="1">
      <c r="A566" s="32"/>
      <c r="B566" s="31"/>
      <c r="C566" s="30"/>
      <c r="D566" s="9">
        <v>2020</v>
      </c>
      <c r="E566" s="10">
        <f t="shared" si="258"/>
        <v>2400</v>
      </c>
      <c r="F566" s="10">
        <f t="shared" si="258"/>
        <v>0</v>
      </c>
      <c r="G566" s="19">
        <v>0</v>
      </c>
      <c r="H566" s="19">
        <v>0</v>
      </c>
      <c r="I566" s="19">
        <v>0</v>
      </c>
      <c r="J566" s="19">
        <v>0</v>
      </c>
      <c r="K566" s="19">
        <v>2400</v>
      </c>
      <c r="L566" s="19">
        <v>0</v>
      </c>
      <c r="M566" s="10">
        <v>0</v>
      </c>
      <c r="N566" s="10">
        <v>0</v>
      </c>
      <c r="O566" s="30"/>
      <c r="P566" s="30"/>
      <c r="Q566" s="30"/>
    </row>
    <row r="567" spans="1:17" ht="31.5" customHeight="1">
      <c r="A567" s="32" t="s">
        <v>313</v>
      </c>
      <c r="B567" s="31" t="s">
        <v>68</v>
      </c>
      <c r="C567" s="30" t="s">
        <v>65</v>
      </c>
      <c r="D567" s="8" t="s">
        <v>1</v>
      </c>
      <c r="E567" s="10">
        <f>E568+E569+E570</f>
        <v>7970.4</v>
      </c>
      <c r="F567" s="10">
        <f aca="true" t="shared" si="259" ref="F567:N567">F568+F569+F570</f>
        <v>0</v>
      </c>
      <c r="G567" s="10">
        <f t="shared" si="259"/>
        <v>0</v>
      </c>
      <c r="H567" s="10">
        <f t="shared" si="259"/>
        <v>0</v>
      </c>
      <c r="I567" s="10">
        <f t="shared" si="259"/>
        <v>0</v>
      </c>
      <c r="J567" s="10">
        <f t="shared" si="259"/>
        <v>0</v>
      </c>
      <c r="K567" s="10">
        <f t="shared" si="259"/>
        <v>7970.4</v>
      </c>
      <c r="L567" s="10">
        <f t="shared" si="259"/>
        <v>0</v>
      </c>
      <c r="M567" s="10">
        <f t="shared" si="259"/>
        <v>0</v>
      </c>
      <c r="N567" s="10">
        <f t="shared" si="259"/>
        <v>0</v>
      </c>
      <c r="O567" s="30" t="s">
        <v>547</v>
      </c>
      <c r="P567" s="30" t="s">
        <v>302</v>
      </c>
      <c r="Q567" s="30"/>
    </row>
    <row r="568" spans="1:17" ht="31.5" customHeight="1">
      <c r="A568" s="32"/>
      <c r="B568" s="31"/>
      <c r="C568" s="30"/>
      <c r="D568" s="9">
        <v>2018</v>
      </c>
      <c r="E568" s="10">
        <f aca="true" t="shared" si="260" ref="E568:F570">G568+I568+K568+M568</f>
        <v>3770.4</v>
      </c>
      <c r="F568" s="10">
        <f t="shared" si="260"/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3770.4</v>
      </c>
      <c r="L568" s="10">
        <v>0</v>
      </c>
      <c r="M568" s="10">
        <v>0</v>
      </c>
      <c r="N568" s="10">
        <v>0</v>
      </c>
      <c r="O568" s="30"/>
      <c r="P568" s="30"/>
      <c r="Q568" s="30"/>
    </row>
    <row r="569" spans="1:17" ht="31.5" customHeight="1">
      <c r="A569" s="32"/>
      <c r="B569" s="31"/>
      <c r="C569" s="30"/>
      <c r="D569" s="9">
        <v>2019</v>
      </c>
      <c r="E569" s="10">
        <f t="shared" si="260"/>
        <v>2100</v>
      </c>
      <c r="F569" s="10">
        <f t="shared" si="260"/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2100</v>
      </c>
      <c r="L569" s="10">
        <v>0</v>
      </c>
      <c r="M569" s="10">
        <v>0</v>
      </c>
      <c r="N569" s="10">
        <v>0</v>
      </c>
      <c r="O569" s="30"/>
      <c r="P569" s="30"/>
      <c r="Q569" s="30"/>
    </row>
    <row r="570" spans="1:17" ht="199.5" customHeight="1">
      <c r="A570" s="32"/>
      <c r="B570" s="31"/>
      <c r="C570" s="30"/>
      <c r="D570" s="9">
        <v>2020</v>
      </c>
      <c r="E570" s="10">
        <f t="shared" si="260"/>
        <v>2100</v>
      </c>
      <c r="F570" s="10">
        <f t="shared" si="260"/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2100</v>
      </c>
      <c r="L570" s="10">
        <v>0</v>
      </c>
      <c r="M570" s="10">
        <v>0</v>
      </c>
      <c r="N570" s="10">
        <v>0</v>
      </c>
      <c r="O570" s="30"/>
      <c r="P570" s="30"/>
      <c r="Q570" s="30"/>
    </row>
    <row r="571" spans="1:17" ht="31.5" customHeight="1">
      <c r="A571" s="32" t="s">
        <v>314</v>
      </c>
      <c r="B571" s="31" t="s">
        <v>301</v>
      </c>
      <c r="C571" s="30" t="s">
        <v>65</v>
      </c>
      <c r="D571" s="8" t="s">
        <v>1</v>
      </c>
      <c r="E571" s="10">
        <f>E572+E573+E574</f>
        <v>5336.2</v>
      </c>
      <c r="F571" s="10">
        <f aca="true" t="shared" si="261" ref="F571:N571">F572+F573+F574</f>
        <v>0</v>
      </c>
      <c r="G571" s="10">
        <f t="shared" si="261"/>
        <v>0</v>
      </c>
      <c r="H571" s="10">
        <f t="shared" si="261"/>
        <v>0</v>
      </c>
      <c r="I571" s="10">
        <f t="shared" si="261"/>
        <v>0</v>
      </c>
      <c r="J571" s="10">
        <f t="shared" si="261"/>
        <v>0</v>
      </c>
      <c r="K571" s="10">
        <f t="shared" si="261"/>
        <v>5336.2</v>
      </c>
      <c r="L571" s="10">
        <f t="shared" si="261"/>
        <v>0</v>
      </c>
      <c r="M571" s="10">
        <f t="shared" si="261"/>
        <v>0</v>
      </c>
      <c r="N571" s="10">
        <f t="shared" si="261"/>
        <v>0</v>
      </c>
      <c r="O571" s="30" t="s">
        <v>548</v>
      </c>
      <c r="P571" s="30" t="s">
        <v>302</v>
      </c>
      <c r="Q571" s="30"/>
    </row>
    <row r="572" spans="1:17" ht="31.5" customHeight="1">
      <c r="A572" s="32"/>
      <c r="B572" s="31"/>
      <c r="C572" s="30"/>
      <c r="D572" s="9">
        <v>2018</v>
      </c>
      <c r="E572" s="10">
        <f aca="true" t="shared" si="262" ref="E572:F574">G572+I572+K572+M572</f>
        <v>0</v>
      </c>
      <c r="F572" s="10">
        <f t="shared" si="262"/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30"/>
      <c r="P572" s="30"/>
      <c r="Q572" s="30"/>
    </row>
    <row r="573" spans="1:17" ht="31.5" customHeight="1">
      <c r="A573" s="32"/>
      <c r="B573" s="31"/>
      <c r="C573" s="30"/>
      <c r="D573" s="9">
        <v>2019</v>
      </c>
      <c r="E573" s="10">
        <f t="shared" si="262"/>
        <v>5336.2</v>
      </c>
      <c r="F573" s="10">
        <f t="shared" si="262"/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5336.2</v>
      </c>
      <c r="L573" s="10">
        <v>0</v>
      </c>
      <c r="M573" s="10">
        <v>0</v>
      </c>
      <c r="N573" s="10">
        <v>0</v>
      </c>
      <c r="O573" s="30"/>
      <c r="P573" s="30"/>
      <c r="Q573" s="30"/>
    </row>
    <row r="574" spans="1:17" ht="200.25" customHeight="1">
      <c r="A574" s="32"/>
      <c r="B574" s="31"/>
      <c r="C574" s="30"/>
      <c r="D574" s="9">
        <v>2020</v>
      </c>
      <c r="E574" s="10">
        <f t="shared" si="262"/>
        <v>0</v>
      </c>
      <c r="F574" s="10">
        <f t="shared" si="262"/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30"/>
      <c r="P574" s="30"/>
      <c r="Q574" s="30"/>
    </row>
    <row r="575" spans="1:17" ht="31.5" customHeight="1">
      <c r="A575" s="32" t="s">
        <v>315</v>
      </c>
      <c r="B575" s="31" t="s">
        <v>648</v>
      </c>
      <c r="C575" s="30" t="s">
        <v>183</v>
      </c>
      <c r="D575" s="8" t="s">
        <v>1</v>
      </c>
      <c r="E575" s="10">
        <f>E576+E577+E578</f>
        <v>5593.6</v>
      </c>
      <c r="F575" s="10">
        <f aca="true" t="shared" si="263" ref="F575:N575">F576+F577+F578</f>
        <v>0</v>
      </c>
      <c r="G575" s="10">
        <f t="shared" si="263"/>
        <v>3759</v>
      </c>
      <c r="H575" s="10">
        <f t="shared" si="263"/>
        <v>0</v>
      </c>
      <c r="I575" s="10">
        <f t="shared" si="263"/>
        <v>0</v>
      </c>
      <c r="J575" s="10">
        <f t="shared" si="263"/>
        <v>0</v>
      </c>
      <c r="K575" s="10">
        <f t="shared" si="263"/>
        <v>1834.6</v>
      </c>
      <c r="L575" s="10">
        <f t="shared" si="263"/>
        <v>0</v>
      </c>
      <c r="M575" s="10">
        <f t="shared" si="263"/>
        <v>0</v>
      </c>
      <c r="N575" s="10">
        <f t="shared" si="263"/>
        <v>0</v>
      </c>
      <c r="O575" s="30" t="s">
        <v>649</v>
      </c>
      <c r="P575" s="30" t="s">
        <v>650</v>
      </c>
      <c r="Q575" s="30"/>
    </row>
    <row r="576" spans="1:17" ht="31.5" customHeight="1">
      <c r="A576" s="32"/>
      <c r="B576" s="31"/>
      <c r="C576" s="30"/>
      <c r="D576" s="9">
        <v>2018</v>
      </c>
      <c r="E576" s="10">
        <f aca="true" t="shared" si="264" ref="E576:F578">G576+I576+K576+M576</f>
        <v>5593.6</v>
      </c>
      <c r="F576" s="10">
        <f t="shared" si="264"/>
        <v>0</v>
      </c>
      <c r="G576" s="10">
        <v>3759</v>
      </c>
      <c r="H576" s="10">
        <v>0</v>
      </c>
      <c r="I576" s="10">
        <v>0</v>
      </c>
      <c r="J576" s="10">
        <v>0</v>
      </c>
      <c r="K576" s="10">
        <v>1834.6</v>
      </c>
      <c r="L576" s="10">
        <v>0</v>
      </c>
      <c r="M576" s="10">
        <v>0</v>
      </c>
      <c r="N576" s="10">
        <v>0</v>
      </c>
      <c r="O576" s="30"/>
      <c r="P576" s="30"/>
      <c r="Q576" s="30"/>
    </row>
    <row r="577" spans="1:17" ht="31.5" customHeight="1">
      <c r="A577" s="32"/>
      <c r="B577" s="31"/>
      <c r="C577" s="30"/>
      <c r="D577" s="9">
        <v>2019</v>
      </c>
      <c r="E577" s="10">
        <f t="shared" si="264"/>
        <v>0</v>
      </c>
      <c r="F577" s="10">
        <f t="shared" si="264"/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30"/>
      <c r="P577" s="30"/>
      <c r="Q577" s="30"/>
    </row>
    <row r="578" spans="1:17" ht="201.75" customHeight="1">
      <c r="A578" s="32"/>
      <c r="B578" s="31"/>
      <c r="C578" s="30"/>
      <c r="D578" s="9">
        <v>2020</v>
      </c>
      <c r="E578" s="10">
        <f t="shared" si="264"/>
        <v>0</v>
      </c>
      <c r="F578" s="10">
        <f t="shared" si="264"/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30"/>
      <c r="P578" s="30"/>
      <c r="Q578" s="30"/>
    </row>
    <row r="579" spans="1:17" ht="31.5" customHeight="1">
      <c r="A579" s="32" t="s">
        <v>666</v>
      </c>
      <c r="B579" s="31" t="s">
        <v>308</v>
      </c>
      <c r="C579" s="30" t="s">
        <v>263</v>
      </c>
      <c r="D579" s="8" t="s">
        <v>1</v>
      </c>
      <c r="E579" s="10">
        <f>E580+E581+E582</f>
        <v>396.9</v>
      </c>
      <c r="F579" s="10">
        <f aca="true" t="shared" si="265" ref="F579:N579">F580+F581+F582</f>
        <v>169</v>
      </c>
      <c r="G579" s="10">
        <f t="shared" si="265"/>
        <v>0</v>
      </c>
      <c r="H579" s="10">
        <f t="shared" si="265"/>
        <v>0</v>
      </c>
      <c r="I579" s="10">
        <f t="shared" si="265"/>
        <v>0</v>
      </c>
      <c r="J579" s="10">
        <f t="shared" si="265"/>
        <v>0</v>
      </c>
      <c r="K579" s="10">
        <f t="shared" si="265"/>
        <v>396.9</v>
      </c>
      <c r="L579" s="10">
        <f t="shared" si="265"/>
        <v>169</v>
      </c>
      <c r="M579" s="10">
        <f t="shared" si="265"/>
        <v>0</v>
      </c>
      <c r="N579" s="10">
        <f t="shared" si="265"/>
        <v>0</v>
      </c>
      <c r="O579" s="30" t="s">
        <v>299</v>
      </c>
      <c r="P579" s="30" t="s">
        <v>309</v>
      </c>
      <c r="Q579" s="30" t="s">
        <v>724</v>
      </c>
    </row>
    <row r="580" spans="1:17" ht="31.5" customHeight="1">
      <c r="A580" s="32"/>
      <c r="B580" s="31"/>
      <c r="C580" s="30"/>
      <c r="D580" s="9">
        <v>2018</v>
      </c>
      <c r="E580" s="10">
        <f aca="true" t="shared" si="266" ref="E580:F582">G580+I580+K580+M580</f>
        <v>396.9</v>
      </c>
      <c r="F580" s="10">
        <f t="shared" si="266"/>
        <v>169</v>
      </c>
      <c r="G580" s="10">
        <v>0</v>
      </c>
      <c r="H580" s="10">
        <v>0</v>
      </c>
      <c r="I580" s="10">
        <v>0</v>
      </c>
      <c r="J580" s="10">
        <v>0</v>
      </c>
      <c r="K580" s="10">
        <v>396.9</v>
      </c>
      <c r="L580" s="10">
        <v>169</v>
      </c>
      <c r="M580" s="10">
        <v>0</v>
      </c>
      <c r="N580" s="10">
        <v>0</v>
      </c>
      <c r="O580" s="30"/>
      <c r="P580" s="30"/>
      <c r="Q580" s="30"/>
    </row>
    <row r="581" spans="1:17" ht="31.5" customHeight="1">
      <c r="A581" s="32"/>
      <c r="B581" s="31"/>
      <c r="C581" s="30"/>
      <c r="D581" s="9">
        <v>2019</v>
      </c>
      <c r="E581" s="10">
        <f t="shared" si="266"/>
        <v>0</v>
      </c>
      <c r="F581" s="10">
        <f t="shared" si="266"/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30"/>
      <c r="P581" s="30"/>
      <c r="Q581" s="30"/>
    </row>
    <row r="582" spans="1:17" ht="113.25" customHeight="1">
      <c r="A582" s="32"/>
      <c r="B582" s="31"/>
      <c r="C582" s="30"/>
      <c r="D582" s="9">
        <v>2020</v>
      </c>
      <c r="E582" s="10">
        <f t="shared" si="266"/>
        <v>0</v>
      </c>
      <c r="F582" s="10">
        <f t="shared" si="266"/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30"/>
      <c r="P582" s="30"/>
      <c r="Q582" s="30"/>
    </row>
    <row r="583" spans="1:17" ht="40.5" customHeight="1">
      <c r="A583" s="35" t="s">
        <v>43</v>
      </c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</row>
    <row r="584" spans="1:17" ht="31.5" customHeight="1">
      <c r="A584" s="32"/>
      <c r="B584" s="36" t="s">
        <v>23</v>
      </c>
      <c r="C584" s="37"/>
      <c r="D584" s="7" t="s">
        <v>1</v>
      </c>
      <c r="E584" s="6">
        <f>E585+E586+E587</f>
        <v>251159.19999999998</v>
      </c>
      <c r="F584" s="6">
        <f aca="true" t="shared" si="267" ref="F584:N584">F585+F586+F587</f>
        <v>3908.0999999999995</v>
      </c>
      <c r="G584" s="6">
        <f t="shared" si="267"/>
        <v>0</v>
      </c>
      <c r="H584" s="6">
        <f t="shared" si="267"/>
        <v>0</v>
      </c>
      <c r="I584" s="6">
        <f t="shared" si="267"/>
        <v>131511</v>
      </c>
      <c r="J584" s="6">
        <f t="shared" si="267"/>
        <v>0</v>
      </c>
      <c r="K584" s="6">
        <f t="shared" si="267"/>
        <v>119648.20000000001</v>
      </c>
      <c r="L584" s="6">
        <f t="shared" si="267"/>
        <v>3908.0999999999995</v>
      </c>
      <c r="M584" s="6">
        <f t="shared" si="267"/>
        <v>0</v>
      </c>
      <c r="N584" s="6">
        <f t="shared" si="267"/>
        <v>0</v>
      </c>
      <c r="O584" s="30"/>
      <c r="P584" s="30"/>
      <c r="Q584" s="30"/>
    </row>
    <row r="585" spans="1:17" ht="31.5" customHeight="1">
      <c r="A585" s="32"/>
      <c r="B585" s="36"/>
      <c r="C585" s="37"/>
      <c r="D585" s="4">
        <v>2018</v>
      </c>
      <c r="E585" s="6">
        <f aca="true" t="shared" si="268" ref="E585:F587">G585+I585+K585+M585</f>
        <v>87926</v>
      </c>
      <c r="F585" s="6">
        <f t="shared" si="268"/>
        <v>3908.0999999999995</v>
      </c>
      <c r="G585" s="6">
        <f>G590+G698+G739</f>
        <v>0</v>
      </c>
      <c r="H585" s="6">
        <f aca="true" t="shared" si="269" ref="H585:N585">H590+H698+H739</f>
        <v>0</v>
      </c>
      <c r="I585" s="6">
        <f t="shared" si="269"/>
        <v>12323.599999999999</v>
      </c>
      <c r="J585" s="6">
        <f t="shared" si="269"/>
        <v>0</v>
      </c>
      <c r="K585" s="6">
        <f t="shared" si="269"/>
        <v>75602.40000000001</v>
      </c>
      <c r="L585" s="6">
        <f t="shared" si="269"/>
        <v>3908.0999999999995</v>
      </c>
      <c r="M585" s="6">
        <f t="shared" si="269"/>
        <v>0</v>
      </c>
      <c r="N585" s="6">
        <f t="shared" si="269"/>
        <v>0</v>
      </c>
      <c r="O585" s="30"/>
      <c r="P585" s="30"/>
      <c r="Q585" s="30"/>
    </row>
    <row r="586" spans="1:17" ht="31.5" customHeight="1">
      <c r="A586" s="32"/>
      <c r="B586" s="36"/>
      <c r="C586" s="37"/>
      <c r="D586" s="4">
        <v>2019</v>
      </c>
      <c r="E586" s="6">
        <f t="shared" si="268"/>
        <v>143038.19999999998</v>
      </c>
      <c r="F586" s="6">
        <f t="shared" si="268"/>
        <v>0</v>
      </c>
      <c r="G586" s="6">
        <f>G591+G699+G740</f>
        <v>0</v>
      </c>
      <c r="H586" s="6">
        <f aca="true" t="shared" si="270" ref="H586:N586">H591+H699+H740</f>
        <v>0</v>
      </c>
      <c r="I586" s="6">
        <f t="shared" si="270"/>
        <v>115387.4</v>
      </c>
      <c r="J586" s="6">
        <f t="shared" si="270"/>
        <v>0</v>
      </c>
      <c r="K586" s="6">
        <f t="shared" si="270"/>
        <v>27650.8</v>
      </c>
      <c r="L586" s="6">
        <f t="shared" si="270"/>
        <v>0</v>
      </c>
      <c r="M586" s="6">
        <f t="shared" si="270"/>
        <v>0</v>
      </c>
      <c r="N586" s="6">
        <f t="shared" si="270"/>
        <v>0</v>
      </c>
      <c r="O586" s="30"/>
      <c r="P586" s="30"/>
      <c r="Q586" s="30"/>
    </row>
    <row r="587" spans="1:17" ht="31.5" customHeight="1">
      <c r="A587" s="32"/>
      <c r="B587" s="36"/>
      <c r="C587" s="37"/>
      <c r="D587" s="4">
        <v>2020</v>
      </c>
      <c r="E587" s="6">
        <f t="shared" si="268"/>
        <v>20195</v>
      </c>
      <c r="F587" s="6">
        <f t="shared" si="268"/>
        <v>0</v>
      </c>
      <c r="G587" s="6">
        <f>G592+G700+G741</f>
        <v>0</v>
      </c>
      <c r="H587" s="6">
        <f aca="true" t="shared" si="271" ref="H587:N587">H592+H700+H741</f>
        <v>0</v>
      </c>
      <c r="I587" s="6">
        <f t="shared" si="271"/>
        <v>3800</v>
      </c>
      <c r="J587" s="6">
        <f t="shared" si="271"/>
        <v>0</v>
      </c>
      <c r="K587" s="6">
        <f t="shared" si="271"/>
        <v>16395</v>
      </c>
      <c r="L587" s="6">
        <f t="shared" si="271"/>
        <v>0</v>
      </c>
      <c r="M587" s="6">
        <f t="shared" si="271"/>
        <v>0</v>
      </c>
      <c r="N587" s="6">
        <f t="shared" si="271"/>
        <v>0</v>
      </c>
      <c r="O587" s="30"/>
      <c r="P587" s="30"/>
      <c r="Q587" s="30"/>
    </row>
    <row r="588" spans="1:17" ht="31.5" customHeight="1">
      <c r="A588" s="3" t="s">
        <v>7</v>
      </c>
      <c r="B588" s="46" t="s">
        <v>35</v>
      </c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</row>
    <row r="589" spans="1:17" ht="31.5" customHeight="1">
      <c r="A589" s="43"/>
      <c r="B589" s="36" t="s">
        <v>185</v>
      </c>
      <c r="C589" s="37"/>
      <c r="D589" s="7" t="s">
        <v>1</v>
      </c>
      <c r="E589" s="6">
        <f>E590+E591+E592</f>
        <v>179650.8</v>
      </c>
      <c r="F589" s="6">
        <f aca="true" t="shared" si="272" ref="F589:N589">F590+F591+F592</f>
        <v>705.6</v>
      </c>
      <c r="G589" s="6">
        <f t="shared" si="272"/>
        <v>0</v>
      </c>
      <c r="H589" s="6">
        <f t="shared" si="272"/>
        <v>0</v>
      </c>
      <c r="I589" s="6">
        <f t="shared" si="272"/>
        <v>118191.2</v>
      </c>
      <c r="J589" s="6">
        <f t="shared" si="272"/>
        <v>0</v>
      </c>
      <c r="K589" s="6">
        <f t="shared" si="272"/>
        <v>61459.600000000006</v>
      </c>
      <c r="L589" s="6">
        <f t="shared" si="272"/>
        <v>705.6</v>
      </c>
      <c r="M589" s="6">
        <f t="shared" si="272"/>
        <v>0</v>
      </c>
      <c r="N589" s="6">
        <f t="shared" si="272"/>
        <v>0</v>
      </c>
      <c r="O589" s="30"/>
      <c r="P589" s="30"/>
      <c r="Q589" s="30"/>
    </row>
    <row r="590" spans="1:17" ht="31.5" customHeight="1">
      <c r="A590" s="43"/>
      <c r="B590" s="36"/>
      <c r="C590" s="37"/>
      <c r="D590" s="4">
        <v>2018</v>
      </c>
      <c r="E590" s="6">
        <f aca="true" t="shared" si="273" ref="E590:F592">G590+I590+K590+M590</f>
        <v>49184.40000000001</v>
      </c>
      <c r="F590" s="6">
        <f t="shared" si="273"/>
        <v>705.6</v>
      </c>
      <c r="G590" s="6">
        <f>G595+G668+G685</f>
        <v>0</v>
      </c>
      <c r="H590" s="6">
        <f aca="true" t="shared" si="274" ref="H590:N590">H595+H668+H685</f>
        <v>0</v>
      </c>
      <c r="I590" s="6">
        <f t="shared" si="274"/>
        <v>1203.8</v>
      </c>
      <c r="J590" s="6">
        <f t="shared" si="274"/>
        <v>0</v>
      </c>
      <c r="K590" s="6">
        <f t="shared" si="274"/>
        <v>47980.600000000006</v>
      </c>
      <c r="L590" s="6">
        <f t="shared" si="274"/>
        <v>705.6</v>
      </c>
      <c r="M590" s="6">
        <f t="shared" si="274"/>
        <v>0</v>
      </c>
      <c r="N590" s="6">
        <f t="shared" si="274"/>
        <v>0</v>
      </c>
      <c r="O590" s="30"/>
      <c r="P590" s="30"/>
      <c r="Q590" s="30"/>
    </row>
    <row r="591" spans="1:17" ht="31.5" customHeight="1">
      <c r="A591" s="43"/>
      <c r="B591" s="36"/>
      <c r="C591" s="37"/>
      <c r="D591" s="4">
        <v>2019</v>
      </c>
      <c r="E591" s="6">
        <f t="shared" si="273"/>
        <v>124904.4</v>
      </c>
      <c r="F591" s="6">
        <f t="shared" si="273"/>
        <v>0</v>
      </c>
      <c r="G591" s="6">
        <f>G596+G669+G686</f>
        <v>0</v>
      </c>
      <c r="H591" s="6">
        <f aca="true" t="shared" si="275" ref="H591:N591">H596+H669+H686</f>
        <v>0</v>
      </c>
      <c r="I591" s="6">
        <f t="shared" si="275"/>
        <v>113187.4</v>
      </c>
      <c r="J591" s="6">
        <f t="shared" si="275"/>
        <v>0</v>
      </c>
      <c r="K591" s="6">
        <f t="shared" si="275"/>
        <v>11717</v>
      </c>
      <c r="L591" s="6">
        <f t="shared" si="275"/>
        <v>0</v>
      </c>
      <c r="M591" s="6">
        <f t="shared" si="275"/>
        <v>0</v>
      </c>
      <c r="N591" s="6">
        <f t="shared" si="275"/>
        <v>0</v>
      </c>
      <c r="O591" s="30"/>
      <c r="P591" s="30"/>
      <c r="Q591" s="30"/>
    </row>
    <row r="592" spans="1:17" ht="31.5" customHeight="1">
      <c r="A592" s="43"/>
      <c r="B592" s="36"/>
      <c r="C592" s="37"/>
      <c r="D592" s="4">
        <v>2020</v>
      </c>
      <c r="E592" s="6">
        <f t="shared" si="273"/>
        <v>5562</v>
      </c>
      <c r="F592" s="6">
        <f t="shared" si="273"/>
        <v>0</v>
      </c>
      <c r="G592" s="6">
        <f>G597+G670+G687</f>
        <v>0</v>
      </c>
      <c r="H592" s="6">
        <f aca="true" t="shared" si="276" ref="H592:N592">H597+H670+H687</f>
        <v>0</v>
      </c>
      <c r="I592" s="6">
        <f t="shared" si="276"/>
        <v>3800</v>
      </c>
      <c r="J592" s="6">
        <f t="shared" si="276"/>
        <v>0</v>
      </c>
      <c r="K592" s="6">
        <f t="shared" si="276"/>
        <v>1762</v>
      </c>
      <c r="L592" s="6">
        <f t="shared" si="276"/>
        <v>0</v>
      </c>
      <c r="M592" s="6">
        <f t="shared" si="276"/>
        <v>0</v>
      </c>
      <c r="N592" s="6">
        <f t="shared" si="276"/>
        <v>0</v>
      </c>
      <c r="O592" s="30"/>
      <c r="P592" s="30"/>
      <c r="Q592" s="30"/>
    </row>
    <row r="593" spans="1:17" ht="31.5" customHeight="1">
      <c r="A593" s="3" t="s">
        <v>184</v>
      </c>
      <c r="B593" s="45" t="s">
        <v>2</v>
      </c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</row>
    <row r="594" spans="1:17" ht="31.5" customHeight="1">
      <c r="A594" s="43"/>
      <c r="B594" s="36" t="s">
        <v>591</v>
      </c>
      <c r="C594" s="37"/>
      <c r="D594" s="7" t="s">
        <v>1</v>
      </c>
      <c r="E594" s="6">
        <f>E595+E596+E597</f>
        <v>62872.100000000006</v>
      </c>
      <c r="F594" s="6">
        <f aca="true" t="shared" si="277" ref="F594:N594">F595+F596+F597</f>
        <v>688</v>
      </c>
      <c r="G594" s="6">
        <f t="shared" si="277"/>
        <v>0</v>
      </c>
      <c r="H594" s="6">
        <f t="shared" si="277"/>
        <v>0</v>
      </c>
      <c r="I594" s="6">
        <f t="shared" si="277"/>
        <v>13453.8</v>
      </c>
      <c r="J594" s="6">
        <f t="shared" si="277"/>
        <v>0</v>
      </c>
      <c r="K594" s="6">
        <f t="shared" si="277"/>
        <v>49418.3</v>
      </c>
      <c r="L594" s="6">
        <f t="shared" si="277"/>
        <v>688</v>
      </c>
      <c r="M594" s="6">
        <f t="shared" si="277"/>
        <v>0</v>
      </c>
      <c r="N594" s="6">
        <f t="shared" si="277"/>
        <v>0</v>
      </c>
      <c r="O594" s="37"/>
      <c r="P594" s="37"/>
      <c r="Q594" s="37"/>
    </row>
    <row r="595" spans="1:17" ht="31.5" customHeight="1">
      <c r="A595" s="43"/>
      <c r="B595" s="36"/>
      <c r="C595" s="37"/>
      <c r="D595" s="4">
        <v>2018</v>
      </c>
      <c r="E595" s="6">
        <f aca="true" t="shared" si="278" ref="E595:F597">G595+I595+K595+M595</f>
        <v>46673.600000000006</v>
      </c>
      <c r="F595" s="6">
        <f t="shared" si="278"/>
        <v>688</v>
      </c>
      <c r="G595" s="6">
        <f>G599+G603+G607+G611+G615+G619+G623+G627+G631+G635+G639+G643+G647+G651+G655+G659+G663</f>
        <v>0</v>
      </c>
      <c r="H595" s="6">
        <f aca="true" t="shared" si="279" ref="H595:N595">H599+H603+H607+H611+H615+H619+H623+H627+H631+H635+H639+H643+H647+H651+H655+H659+H663</f>
        <v>0</v>
      </c>
      <c r="I595" s="6">
        <f t="shared" si="279"/>
        <v>1203.8</v>
      </c>
      <c r="J595" s="6">
        <f t="shared" si="279"/>
        <v>0</v>
      </c>
      <c r="K595" s="6">
        <f t="shared" si="279"/>
        <v>45469.8</v>
      </c>
      <c r="L595" s="6">
        <f t="shared" si="279"/>
        <v>688</v>
      </c>
      <c r="M595" s="6">
        <f t="shared" si="279"/>
        <v>0</v>
      </c>
      <c r="N595" s="6">
        <f t="shared" si="279"/>
        <v>0</v>
      </c>
      <c r="O595" s="37"/>
      <c r="P595" s="37"/>
      <c r="Q595" s="37"/>
    </row>
    <row r="596" spans="1:17" ht="31.5" customHeight="1">
      <c r="A596" s="43"/>
      <c r="B596" s="36"/>
      <c r="C596" s="37"/>
      <c r="D596" s="4">
        <v>2019</v>
      </c>
      <c r="E596" s="6">
        <f t="shared" si="278"/>
        <v>11045.5</v>
      </c>
      <c r="F596" s="6">
        <f t="shared" si="278"/>
        <v>0</v>
      </c>
      <c r="G596" s="6">
        <f>G600+G604+G608+G612+G616+G620+G624+G628+G632+G636+G640+G644+G648+G652+G656+G660+G664</f>
        <v>0</v>
      </c>
      <c r="H596" s="6">
        <f aca="true" t="shared" si="280" ref="H596:N596">H600+H604+H608+H612+H616+H620+H624+H628+H632+H636+H640+H644+H648+H652+H656+H660+H664</f>
        <v>0</v>
      </c>
      <c r="I596" s="6">
        <f t="shared" si="280"/>
        <v>8450</v>
      </c>
      <c r="J596" s="6">
        <f t="shared" si="280"/>
        <v>0</v>
      </c>
      <c r="K596" s="6">
        <f t="shared" si="280"/>
        <v>2595.5</v>
      </c>
      <c r="L596" s="6">
        <f t="shared" si="280"/>
        <v>0</v>
      </c>
      <c r="M596" s="6">
        <f t="shared" si="280"/>
        <v>0</v>
      </c>
      <c r="N596" s="6">
        <f t="shared" si="280"/>
        <v>0</v>
      </c>
      <c r="O596" s="37"/>
      <c r="P596" s="37"/>
      <c r="Q596" s="37"/>
    </row>
    <row r="597" spans="1:17" ht="31.5" customHeight="1">
      <c r="A597" s="43"/>
      <c r="B597" s="36"/>
      <c r="C597" s="37"/>
      <c r="D597" s="4">
        <v>2020</v>
      </c>
      <c r="E597" s="6">
        <f t="shared" si="278"/>
        <v>5153</v>
      </c>
      <c r="F597" s="6">
        <f t="shared" si="278"/>
        <v>0</v>
      </c>
      <c r="G597" s="6">
        <f>G601+G605+G609+G613+G617+G621+G625+G629+G633+G637+G641+G645+G649+G653+G657+G661+G665</f>
        <v>0</v>
      </c>
      <c r="H597" s="6">
        <f aca="true" t="shared" si="281" ref="H597:N597">H601+H605+H609+H613+H617+H621+H625+H629+H633+H637+H641+H645+H649+H653+H657+H661+H665</f>
        <v>0</v>
      </c>
      <c r="I597" s="6">
        <f t="shared" si="281"/>
        <v>3800</v>
      </c>
      <c r="J597" s="6">
        <f t="shared" si="281"/>
        <v>0</v>
      </c>
      <c r="K597" s="6">
        <f t="shared" si="281"/>
        <v>1353</v>
      </c>
      <c r="L597" s="6">
        <f t="shared" si="281"/>
        <v>0</v>
      </c>
      <c r="M597" s="6">
        <f t="shared" si="281"/>
        <v>0</v>
      </c>
      <c r="N597" s="6">
        <f t="shared" si="281"/>
        <v>0</v>
      </c>
      <c r="O597" s="37"/>
      <c r="P597" s="37"/>
      <c r="Q597" s="37"/>
    </row>
    <row r="598" spans="1:17" ht="31.5" customHeight="1">
      <c r="A598" s="32" t="s">
        <v>195</v>
      </c>
      <c r="B598" s="31" t="s">
        <v>166</v>
      </c>
      <c r="C598" s="30" t="s">
        <v>133</v>
      </c>
      <c r="D598" s="8" t="s">
        <v>1</v>
      </c>
      <c r="E598" s="10">
        <f>E599+E600+E601</f>
        <v>2000</v>
      </c>
      <c r="F598" s="10">
        <f aca="true" t="shared" si="282" ref="F598:N598">F599+F600+F601</f>
        <v>0</v>
      </c>
      <c r="G598" s="10">
        <f t="shared" si="282"/>
        <v>0</v>
      </c>
      <c r="H598" s="10">
        <f t="shared" si="282"/>
        <v>0</v>
      </c>
      <c r="I598" s="10">
        <f t="shared" si="282"/>
        <v>1800</v>
      </c>
      <c r="J598" s="10">
        <f t="shared" si="282"/>
        <v>0</v>
      </c>
      <c r="K598" s="10">
        <f t="shared" si="282"/>
        <v>200</v>
      </c>
      <c r="L598" s="10">
        <f t="shared" si="282"/>
        <v>0</v>
      </c>
      <c r="M598" s="10">
        <f t="shared" si="282"/>
        <v>0</v>
      </c>
      <c r="N598" s="10">
        <f t="shared" si="282"/>
        <v>0</v>
      </c>
      <c r="O598" s="30" t="s">
        <v>552</v>
      </c>
      <c r="P598" s="30" t="s">
        <v>596</v>
      </c>
      <c r="Q598" s="30"/>
    </row>
    <row r="599" spans="1:17" ht="31.5" customHeight="1">
      <c r="A599" s="32"/>
      <c r="B599" s="31"/>
      <c r="C599" s="30"/>
      <c r="D599" s="9">
        <v>2018</v>
      </c>
      <c r="E599" s="10">
        <f aca="true" t="shared" si="283" ref="E599:F601">G599+I599+K599+M599</f>
        <v>0</v>
      </c>
      <c r="F599" s="10">
        <f t="shared" si="283"/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30"/>
      <c r="P599" s="30"/>
      <c r="Q599" s="30"/>
    </row>
    <row r="600" spans="1:17" ht="31.5" customHeight="1">
      <c r="A600" s="32"/>
      <c r="B600" s="31"/>
      <c r="C600" s="30"/>
      <c r="D600" s="9">
        <v>2019</v>
      </c>
      <c r="E600" s="10">
        <f t="shared" si="283"/>
        <v>2000</v>
      </c>
      <c r="F600" s="10">
        <f t="shared" si="283"/>
        <v>0</v>
      </c>
      <c r="G600" s="10">
        <v>0</v>
      </c>
      <c r="H600" s="10">
        <v>0</v>
      </c>
      <c r="I600" s="10">
        <v>1800</v>
      </c>
      <c r="J600" s="10">
        <v>0</v>
      </c>
      <c r="K600" s="10">
        <v>200</v>
      </c>
      <c r="L600" s="10">
        <v>0</v>
      </c>
      <c r="M600" s="10">
        <v>0</v>
      </c>
      <c r="N600" s="10">
        <v>0</v>
      </c>
      <c r="O600" s="30"/>
      <c r="P600" s="30"/>
      <c r="Q600" s="30"/>
    </row>
    <row r="601" spans="1:17" ht="346.5" customHeight="1">
      <c r="A601" s="32"/>
      <c r="B601" s="31"/>
      <c r="C601" s="30"/>
      <c r="D601" s="9">
        <v>2020</v>
      </c>
      <c r="E601" s="10">
        <f t="shared" si="283"/>
        <v>0</v>
      </c>
      <c r="F601" s="10">
        <f t="shared" si="283"/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30"/>
      <c r="P601" s="30"/>
      <c r="Q601" s="30"/>
    </row>
    <row r="602" spans="1:17" ht="31.5" customHeight="1">
      <c r="A602" s="32" t="s">
        <v>196</v>
      </c>
      <c r="B602" s="31" t="s">
        <v>223</v>
      </c>
      <c r="C602" s="30" t="s">
        <v>130</v>
      </c>
      <c r="D602" s="8" t="s">
        <v>1</v>
      </c>
      <c r="E602" s="10">
        <f>E603+E604+E605</f>
        <v>6982.5</v>
      </c>
      <c r="F602" s="10">
        <f aca="true" t="shared" si="284" ref="F602:N602">F603+F604+F605</f>
        <v>0</v>
      </c>
      <c r="G602" s="10">
        <f t="shared" si="284"/>
        <v>0</v>
      </c>
      <c r="H602" s="10">
        <f t="shared" si="284"/>
        <v>0</v>
      </c>
      <c r="I602" s="10">
        <f t="shared" si="284"/>
        <v>6650</v>
      </c>
      <c r="J602" s="10">
        <f t="shared" si="284"/>
        <v>0</v>
      </c>
      <c r="K602" s="10">
        <f t="shared" si="284"/>
        <v>332.5</v>
      </c>
      <c r="L602" s="10">
        <f t="shared" si="284"/>
        <v>0</v>
      </c>
      <c r="M602" s="10">
        <f t="shared" si="284"/>
        <v>0</v>
      </c>
      <c r="N602" s="10">
        <f t="shared" si="284"/>
        <v>0</v>
      </c>
      <c r="O602" s="30" t="s">
        <v>553</v>
      </c>
      <c r="P602" s="30" t="s">
        <v>480</v>
      </c>
      <c r="Q602" s="30"/>
    </row>
    <row r="603" spans="1:17" ht="31.5" customHeight="1">
      <c r="A603" s="32"/>
      <c r="B603" s="31"/>
      <c r="C603" s="30"/>
      <c r="D603" s="9">
        <v>2018</v>
      </c>
      <c r="E603" s="10">
        <f aca="true" t="shared" si="285" ref="E603:F605">G603+I603+K603+M603</f>
        <v>0</v>
      </c>
      <c r="F603" s="10">
        <f t="shared" si="285"/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30"/>
      <c r="P603" s="30"/>
      <c r="Q603" s="30"/>
    </row>
    <row r="604" spans="1:17" ht="31.5" customHeight="1">
      <c r="A604" s="32"/>
      <c r="B604" s="31"/>
      <c r="C604" s="30"/>
      <c r="D604" s="9">
        <v>2019</v>
      </c>
      <c r="E604" s="10">
        <f t="shared" si="285"/>
        <v>6982.5</v>
      </c>
      <c r="F604" s="10">
        <f t="shared" si="285"/>
        <v>0</v>
      </c>
      <c r="G604" s="10">
        <v>0</v>
      </c>
      <c r="H604" s="10">
        <v>0</v>
      </c>
      <c r="I604" s="10">
        <v>6650</v>
      </c>
      <c r="J604" s="10">
        <v>0</v>
      </c>
      <c r="K604" s="10">
        <v>332.5</v>
      </c>
      <c r="L604" s="10">
        <v>0</v>
      </c>
      <c r="M604" s="10">
        <v>0</v>
      </c>
      <c r="N604" s="10">
        <v>0</v>
      </c>
      <c r="O604" s="30"/>
      <c r="P604" s="30"/>
      <c r="Q604" s="30"/>
    </row>
    <row r="605" spans="1:17" ht="349.5" customHeight="1">
      <c r="A605" s="32"/>
      <c r="B605" s="31"/>
      <c r="C605" s="30"/>
      <c r="D605" s="9">
        <v>2020</v>
      </c>
      <c r="E605" s="10">
        <f t="shared" si="285"/>
        <v>0</v>
      </c>
      <c r="F605" s="10">
        <f t="shared" si="285"/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30"/>
      <c r="P605" s="30"/>
      <c r="Q605" s="30"/>
    </row>
    <row r="606" spans="1:17" ht="31.5" customHeight="1">
      <c r="A606" s="32" t="s">
        <v>197</v>
      </c>
      <c r="B606" s="31" t="s">
        <v>584</v>
      </c>
      <c r="C606" s="30" t="s">
        <v>130</v>
      </c>
      <c r="D606" s="8" t="s">
        <v>1</v>
      </c>
      <c r="E606" s="10">
        <f>E607+E608+E609</f>
        <v>1000</v>
      </c>
      <c r="F606" s="10">
        <f aca="true" t="shared" si="286" ref="F606:N606">F607+F608+F609</f>
        <v>0</v>
      </c>
      <c r="G606" s="10">
        <f t="shared" si="286"/>
        <v>0</v>
      </c>
      <c r="H606" s="10">
        <f t="shared" si="286"/>
        <v>0</v>
      </c>
      <c r="I606" s="10">
        <f t="shared" si="286"/>
        <v>0</v>
      </c>
      <c r="J606" s="10">
        <f t="shared" si="286"/>
        <v>0</v>
      </c>
      <c r="K606" s="10">
        <f t="shared" si="286"/>
        <v>1000</v>
      </c>
      <c r="L606" s="10">
        <f t="shared" si="286"/>
        <v>0</v>
      </c>
      <c r="M606" s="10">
        <f t="shared" si="286"/>
        <v>0</v>
      </c>
      <c r="N606" s="10">
        <f t="shared" si="286"/>
        <v>0</v>
      </c>
      <c r="O606" s="30" t="s">
        <v>553</v>
      </c>
      <c r="P606" s="30" t="s">
        <v>597</v>
      </c>
      <c r="Q606" s="30"/>
    </row>
    <row r="607" spans="1:17" ht="31.5" customHeight="1">
      <c r="A607" s="32"/>
      <c r="B607" s="31"/>
      <c r="C607" s="30"/>
      <c r="D607" s="9">
        <v>2018</v>
      </c>
      <c r="E607" s="10">
        <f aca="true" t="shared" si="287" ref="E607:F609">G607+I607+K607+M607</f>
        <v>1000</v>
      </c>
      <c r="F607" s="10">
        <f t="shared" si="287"/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1000</v>
      </c>
      <c r="L607" s="10">
        <v>0</v>
      </c>
      <c r="M607" s="10">
        <v>0</v>
      </c>
      <c r="N607" s="10">
        <v>0</v>
      </c>
      <c r="O607" s="30"/>
      <c r="P607" s="30"/>
      <c r="Q607" s="30"/>
    </row>
    <row r="608" spans="1:17" ht="31.5" customHeight="1">
      <c r="A608" s="32"/>
      <c r="B608" s="31"/>
      <c r="C608" s="30"/>
      <c r="D608" s="9">
        <v>2019</v>
      </c>
      <c r="E608" s="10">
        <f t="shared" si="287"/>
        <v>0</v>
      </c>
      <c r="F608" s="10">
        <f t="shared" si="287"/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30"/>
      <c r="P608" s="30"/>
      <c r="Q608" s="30"/>
    </row>
    <row r="609" spans="1:17" ht="352.5" customHeight="1">
      <c r="A609" s="32"/>
      <c r="B609" s="31"/>
      <c r="C609" s="30"/>
      <c r="D609" s="9">
        <v>2020</v>
      </c>
      <c r="E609" s="10">
        <f t="shared" si="287"/>
        <v>0</v>
      </c>
      <c r="F609" s="10">
        <f t="shared" si="287"/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30"/>
      <c r="P609" s="30"/>
      <c r="Q609" s="30"/>
    </row>
    <row r="610" spans="1:17" ht="31.5" customHeight="1">
      <c r="A610" s="32" t="s">
        <v>198</v>
      </c>
      <c r="B610" s="31" t="s">
        <v>224</v>
      </c>
      <c r="C610" s="30" t="s">
        <v>130</v>
      </c>
      <c r="D610" s="8" t="s">
        <v>1</v>
      </c>
      <c r="E610" s="10">
        <f>E611+E612+E613</f>
        <v>3990</v>
      </c>
      <c r="F610" s="10">
        <f aca="true" t="shared" si="288" ref="F610:N610">F611+F612+F613</f>
        <v>0</v>
      </c>
      <c r="G610" s="10">
        <f t="shared" si="288"/>
        <v>0</v>
      </c>
      <c r="H610" s="10">
        <f t="shared" si="288"/>
        <v>0</v>
      </c>
      <c r="I610" s="10">
        <f t="shared" si="288"/>
        <v>3800</v>
      </c>
      <c r="J610" s="10">
        <f t="shared" si="288"/>
        <v>0</v>
      </c>
      <c r="K610" s="10">
        <f t="shared" si="288"/>
        <v>190</v>
      </c>
      <c r="L610" s="10">
        <f t="shared" si="288"/>
        <v>0</v>
      </c>
      <c r="M610" s="10">
        <f t="shared" si="288"/>
        <v>0</v>
      </c>
      <c r="N610" s="10">
        <f t="shared" si="288"/>
        <v>0</v>
      </c>
      <c r="O610" s="30" t="s">
        <v>553</v>
      </c>
      <c r="P610" s="30" t="s">
        <v>656</v>
      </c>
      <c r="Q610" s="30"/>
    </row>
    <row r="611" spans="1:17" ht="31.5" customHeight="1">
      <c r="A611" s="32"/>
      <c r="B611" s="31"/>
      <c r="C611" s="30"/>
      <c r="D611" s="9">
        <v>2018</v>
      </c>
      <c r="E611" s="10">
        <f aca="true" t="shared" si="289" ref="E611:F613">G611+I611+K611+M611</f>
        <v>0</v>
      </c>
      <c r="F611" s="10">
        <f t="shared" si="289"/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30"/>
      <c r="P611" s="30"/>
      <c r="Q611" s="30"/>
    </row>
    <row r="612" spans="1:17" ht="31.5" customHeight="1">
      <c r="A612" s="32"/>
      <c r="B612" s="31"/>
      <c r="C612" s="30"/>
      <c r="D612" s="9">
        <v>2019</v>
      </c>
      <c r="E612" s="10">
        <f t="shared" si="289"/>
        <v>0</v>
      </c>
      <c r="F612" s="10">
        <f t="shared" si="289"/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30"/>
      <c r="P612" s="30"/>
      <c r="Q612" s="30"/>
    </row>
    <row r="613" spans="1:17" ht="338.25" customHeight="1">
      <c r="A613" s="32"/>
      <c r="B613" s="31"/>
      <c r="C613" s="30"/>
      <c r="D613" s="9">
        <v>2020</v>
      </c>
      <c r="E613" s="10">
        <f t="shared" si="289"/>
        <v>3990</v>
      </c>
      <c r="F613" s="10">
        <f t="shared" si="289"/>
        <v>0</v>
      </c>
      <c r="G613" s="10">
        <v>0</v>
      </c>
      <c r="H613" s="10">
        <v>0</v>
      </c>
      <c r="I613" s="10">
        <v>3800</v>
      </c>
      <c r="J613" s="10">
        <v>0</v>
      </c>
      <c r="K613" s="10">
        <v>190</v>
      </c>
      <c r="L613" s="10">
        <v>0</v>
      </c>
      <c r="M613" s="10">
        <v>0</v>
      </c>
      <c r="N613" s="10">
        <v>0</v>
      </c>
      <c r="O613" s="30"/>
      <c r="P613" s="30"/>
      <c r="Q613" s="30"/>
    </row>
    <row r="614" spans="1:17" ht="31.5" customHeight="1">
      <c r="A614" s="32" t="s">
        <v>199</v>
      </c>
      <c r="B614" s="31" t="s">
        <v>655</v>
      </c>
      <c r="C614" s="30" t="s">
        <v>130</v>
      </c>
      <c r="D614" s="8" t="s">
        <v>1</v>
      </c>
      <c r="E614" s="10">
        <f>E615+E616+E617</f>
        <v>30</v>
      </c>
      <c r="F614" s="10">
        <f aca="true" t="shared" si="290" ref="F614:N614">F615+F616+F617</f>
        <v>30</v>
      </c>
      <c r="G614" s="10">
        <f t="shared" si="290"/>
        <v>0</v>
      </c>
      <c r="H614" s="10">
        <f t="shared" si="290"/>
        <v>0</v>
      </c>
      <c r="I614" s="10">
        <f t="shared" si="290"/>
        <v>0</v>
      </c>
      <c r="J614" s="10">
        <f t="shared" si="290"/>
        <v>0</v>
      </c>
      <c r="K614" s="10">
        <f t="shared" si="290"/>
        <v>30</v>
      </c>
      <c r="L614" s="10">
        <f t="shared" si="290"/>
        <v>30</v>
      </c>
      <c r="M614" s="10">
        <f t="shared" si="290"/>
        <v>0</v>
      </c>
      <c r="N614" s="10">
        <f t="shared" si="290"/>
        <v>0</v>
      </c>
      <c r="O614" s="30" t="s">
        <v>553</v>
      </c>
      <c r="P614" s="30" t="s">
        <v>480</v>
      </c>
      <c r="Q614" s="30" t="s">
        <v>726</v>
      </c>
    </row>
    <row r="615" spans="1:17" ht="31.5" customHeight="1">
      <c r="A615" s="32"/>
      <c r="B615" s="31"/>
      <c r="C615" s="30"/>
      <c r="D615" s="9">
        <v>2018</v>
      </c>
      <c r="E615" s="10">
        <f aca="true" t="shared" si="291" ref="E615:F617">G615+I615+K615+M615</f>
        <v>30</v>
      </c>
      <c r="F615" s="10">
        <f t="shared" si="291"/>
        <v>30</v>
      </c>
      <c r="G615" s="10">
        <v>0</v>
      </c>
      <c r="H615" s="10">
        <v>0</v>
      </c>
      <c r="I615" s="10">
        <v>0</v>
      </c>
      <c r="J615" s="10">
        <v>0</v>
      </c>
      <c r="K615" s="10">
        <v>30</v>
      </c>
      <c r="L615" s="10">
        <v>30</v>
      </c>
      <c r="M615" s="10">
        <v>0</v>
      </c>
      <c r="N615" s="10">
        <v>0</v>
      </c>
      <c r="O615" s="30"/>
      <c r="P615" s="30"/>
      <c r="Q615" s="30"/>
    </row>
    <row r="616" spans="1:17" ht="31.5" customHeight="1">
      <c r="A616" s="32"/>
      <c r="B616" s="31"/>
      <c r="C616" s="30"/>
      <c r="D616" s="9">
        <v>2019</v>
      </c>
      <c r="E616" s="10">
        <f t="shared" si="291"/>
        <v>0</v>
      </c>
      <c r="F616" s="10">
        <f t="shared" si="291"/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30"/>
      <c r="P616" s="30"/>
      <c r="Q616" s="30"/>
    </row>
    <row r="617" spans="1:17" ht="339" customHeight="1">
      <c r="A617" s="32"/>
      <c r="B617" s="31"/>
      <c r="C617" s="30"/>
      <c r="D617" s="9">
        <v>2020</v>
      </c>
      <c r="E617" s="10">
        <f t="shared" si="291"/>
        <v>0</v>
      </c>
      <c r="F617" s="10">
        <f t="shared" si="291"/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30"/>
      <c r="P617" s="30"/>
      <c r="Q617" s="30"/>
    </row>
    <row r="618" spans="1:17" ht="31.5" customHeight="1">
      <c r="A618" s="32" t="s">
        <v>200</v>
      </c>
      <c r="B618" s="31" t="s">
        <v>694</v>
      </c>
      <c r="C618" s="30" t="s">
        <v>109</v>
      </c>
      <c r="D618" s="8" t="s">
        <v>1</v>
      </c>
      <c r="E618" s="10">
        <f>E619+E620+E621</f>
        <v>100</v>
      </c>
      <c r="F618" s="10">
        <f aca="true" t="shared" si="292" ref="F618:N618">F619+F620+F621</f>
        <v>0</v>
      </c>
      <c r="G618" s="10">
        <f t="shared" si="292"/>
        <v>0</v>
      </c>
      <c r="H618" s="10">
        <f t="shared" si="292"/>
        <v>0</v>
      </c>
      <c r="I618" s="10">
        <f t="shared" si="292"/>
        <v>0</v>
      </c>
      <c r="J618" s="10">
        <f t="shared" si="292"/>
        <v>0</v>
      </c>
      <c r="K618" s="10">
        <f t="shared" si="292"/>
        <v>100</v>
      </c>
      <c r="L618" s="10">
        <f t="shared" si="292"/>
        <v>0</v>
      </c>
      <c r="M618" s="10">
        <f t="shared" si="292"/>
        <v>0</v>
      </c>
      <c r="N618" s="10">
        <f t="shared" si="292"/>
        <v>0</v>
      </c>
      <c r="O618" s="30" t="s">
        <v>554</v>
      </c>
      <c r="P618" s="30" t="s">
        <v>585</v>
      </c>
      <c r="Q618" s="30"/>
    </row>
    <row r="619" spans="1:17" ht="31.5" customHeight="1">
      <c r="A619" s="32"/>
      <c r="B619" s="31"/>
      <c r="C619" s="30"/>
      <c r="D619" s="9">
        <v>2018</v>
      </c>
      <c r="E619" s="10">
        <f aca="true" t="shared" si="293" ref="E619:F621">G619+I619+K619+M619</f>
        <v>100</v>
      </c>
      <c r="F619" s="10">
        <f t="shared" si="293"/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100</v>
      </c>
      <c r="L619" s="10">
        <v>0</v>
      </c>
      <c r="M619" s="10">
        <v>0</v>
      </c>
      <c r="N619" s="10">
        <v>0</v>
      </c>
      <c r="O619" s="30"/>
      <c r="P619" s="30"/>
      <c r="Q619" s="30"/>
    </row>
    <row r="620" spans="1:17" ht="31.5" customHeight="1">
      <c r="A620" s="32"/>
      <c r="B620" s="31"/>
      <c r="C620" s="30"/>
      <c r="D620" s="9">
        <v>2019</v>
      </c>
      <c r="E620" s="10">
        <f t="shared" si="293"/>
        <v>0</v>
      </c>
      <c r="F620" s="10">
        <f t="shared" si="293"/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30"/>
      <c r="P620" s="30"/>
      <c r="Q620" s="30"/>
    </row>
    <row r="621" spans="1:17" ht="342" customHeight="1">
      <c r="A621" s="32"/>
      <c r="B621" s="31"/>
      <c r="C621" s="30"/>
      <c r="D621" s="9">
        <v>2020</v>
      </c>
      <c r="E621" s="10">
        <f t="shared" si="293"/>
        <v>0</v>
      </c>
      <c r="F621" s="10">
        <f t="shared" si="293"/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30"/>
      <c r="P621" s="30"/>
      <c r="Q621" s="30"/>
    </row>
    <row r="622" spans="1:17" ht="31.5" customHeight="1">
      <c r="A622" s="32" t="s">
        <v>201</v>
      </c>
      <c r="B622" s="31" t="s">
        <v>186</v>
      </c>
      <c r="C622" s="30" t="s">
        <v>118</v>
      </c>
      <c r="D622" s="8" t="s">
        <v>1</v>
      </c>
      <c r="E622" s="10">
        <f>E623+E624+E625</f>
        <v>1352.6</v>
      </c>
      <c r="F622" s="10">
        <f aca="true" t="shared" si="294" ref="F622:N622">F623+F624+F625</f>
        <v>0</v>
      </c>
      <c r="G622" s="10">
        <f>G623+G624+G625</f>
        <v>0</v>
      </c>
      <c r="H622" s="10">
        <f t="shared" si="294"/>
        <v>0</v>
      </c>
      <c r="I622" s="10">
        <f t="shared" si="294"/>
        <v>1203.8</v>
      </c>
      <c r="J622" s="10">
        <f t="shared" si="294"/>
        <v>0</v>
      </c>
      <c r="K622" s="10">
        <f t="shared" si="294"/>
        <v>148.8</v>
      </c>
      <c r="L622" s="10">
        <f t="shared" si="294"/>
        <v>0</v>
      </c>
      <c r="M622" s="10">
        <f t="shared" si="294"/>
        <v>0</v>
      </c>
      <c r="N622" s="10">
        <f t="shared" si="294"/>
        <v>0</v>
      </c>
      <c r="O622" s="30" t="s">
        <v>555</v>
      </c>
      <c r="P622" s="30" t="s">
        <v>705</v>
      </c>
      <c r="Q622" s="30"/>
    </row>
    <row r="623" spans="1:17" ht="31.5" customHeight="1">
      <c r="A623" s="32"/>
      <c r="B623" s="31"/>
      <c r="C623" s="30"/>
      <c r="D623" s="9">
        <v>2018</v>
      </c>
      <c r="E623" s="10">
        <f aca="true" t="shared" si="295" ref="E623:F625">G623+I623+K623+M623</f>
        <v>1352.6</v>
      </c>
      <c r="F623" s="10">
        <f t="shared" si="295"/>
        <v>0</v>
      </c>
      <c r="G623" s="10">
        <v>0</v>
      </c>
      <c r="H623" s="10">
        <v>0</v>
      </c>
      <c r="I623" s="10">
        <f>1352.6-148.8</f>
        <v>1203.8</v>
      </c>
      <c r="J623" s="10">
        <v>0</v>
      </c>
      <c r="K623" s="10">
        <v>148.8</v>
      </c>
      <c r="L623" s="10">
        <v>0</v>
      </c>
      <c r="M623" s="10">
        <v>0</v>
      </c>
      <c r="N623" s="10">
        <v>0</v>
      </c>
      <c r="O623" s="30"/>
      <c r="P623" s="30"/>
      <c r="Q623" s="30"/>
    </row>
    <row r="624" spans="1:17" ht="31.5" customHeight="1">
      <c r="A624" s="32"/>
      <c r="B624" s="31"/>
      <c r="C624" s="30"/>
      <c r="D624" s="9">
        <v>2019</v>
      </c>
      <c r="E624" s="10">
        <f t="shared" si="295"/>
        <v>0</v>
      </c>
      <c r="F624" s="10">
        <f t="shared" si="295"/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30"/>
      <c r="P624" s="30"/>
      <c r="Q624" s="30"/>
    </row>
    <row r="625" spans="1:17" ht="348" customHeight="1">
      <c r="A625" s="32"/>
      <c r="B625" s="31"/>
      <c r="C625" s="30"/>
      <c r="D625" s="9">
        <v>2020</v>
      </c>
      <c r="E625" s="10">
        <f t="shared" si="295"/>
        <v>0</v>
      </c>
      <c r="F625" s="10">
        <f t="shared" si="295"/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30"/>
      <c r="P625" s="30"/>
      <c r="Q625" s="30"/>
    </row>
    <row r="626" spans="1:17" ht="31.5" customHeight="1">
      <c r="A626" s="32" t="s">
        <v>202</v>
      </c>
      <c r="B626" s="31" t="s">
        <v>482</v>
      </c>
      <c r="C626" s="30" t="s">
        <v>118</v>
      </c>
      <c r="D626" s="8" t="s">
        <v>1</v>
      </c>
      <c r="E626" s="10">
        <f>E627+E628+E629</f>
        <v>310</v>
      </c>
      <c r="F626" s="10">
        <f aca="true" t="shared" si="296" ref="F626:N626">F627+F628+F629</f>
        <v>0</v>
      </c>
      <c r="G626" s="10">
        <f t="shared" si="296"/>
        <v>0</v>
      </c>
      <c r="H626" s="10">
        <f t="shared" si="296"/>
        <v>0</v>
      </c>
      <c r="I626" s="10">
        <f t="shared" si="296"/>
        <v>0</v>
      </c>
      <c r="J626" s="10">
        <f t="shared" si="296"/>
        <v>0</v>
      </c>
      <c r="K626" s="10">
        <f t="shared" si="296"/>
        <v>310</v>
      </c>
      <c r="L626" s="10">
        <f t="shared" si="296"/>
        <v>0</v>
      </c>
      <c r="M626" s="10">
        <f t="shared" si="296"/>
        <v>0</v>
      </c>
      <c r="N626" s="10">
        <f t="shared" si="296"/>
        <v>0</v>
      </c>
      <c r="O626" s="30" t="s">
        <v>555</v>
      </c>
      <c r="P626" s="30" t="s">
        <v>303</v>
      </c>
      <c r="Q626" s="30"/>
    </row>
    <row r="627" spans="1:17" ht="31.5" customHeight="1">
      <c r="A627" s="32"/>
      <c r="B627" s="31"/>
      <c r="C627" s="30"/>
      <c r="D627" s="9">
        <v>2018</v>
      </c>
      <c r="E627" s="10">
        <f aca="true" t="shared" si="297" ref="E627:F629">G627+I627+K627+M627</f>
        <v>250</v>
      </c>
      <c r="F627" s="10">
        <f t="shared" si="297"/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250</v>
      </c>
      <c r="L627" s="10">
        <v>0</v>
      </c>
      <c r="M627" s="10">
        <v>0</v>
      </c>
      <c r="N627" s="10">
        <v>0</v>
      </c>
      <c r="O627" s="30"/>
      <c r="P627" s="30"/>
      <c r="Q627" s="30"/>
    </row>
    <row r="628" spans="1:17" ht="31.5" customHeight="1">
      <c r="A628" s="32"/>
      <c r="B628" s="31"/>
      <c r="C628" s="30"/>
      <c r="D628" s="9">
        <v>2019</v>
      </c>
      <c r="E628" s="10">
        <f t="shared" si="297"/>
        <v>30</v>
      </c>
      <c r="F628" s="10">
        <f t="shared" si="297"/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30</v>
      </c>
      <c r="L628" s="10">
        <v>0</v>
      </c>
      <c r="M628" s="10">
        <v>0</v>
      </c>
      <c r="N628" s="10">
        <v>0</v>
      </c>
      <c r="O628" s="30"/>
      <c r="P628" s="30"/>
      <c r="Q628" s="30"/>
    </row>
    <row r="629" spans="1:17" ht="352.5" customHeight="1">
      <c r="A629" s="32"/>
      <c r="B629" s="31"/>
      <c r="C629" s="30"/>
      <c r="D629" s="9">
        <v>2020</v>
      </c>
      <c r="E629" s="10">
        <f t="shared" si="297"/>
        <v>30</v>
      </c>
      <c r="F629" s="10">
        <f t="shared" si="297"/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30</v>
      </c>
      <c r="L629" s="10">
        <v>0</v>
      </c>
      <c r="M629" s="10">
        <v>0</v>
      </c>
      <c r="N629" s="10">
        <v>0</v>
      </c>
      <c r="O629" s="30"/>
      <c r="P629" s="30"/>
      <c r="Q629" s="30"/>
    </row>
    <row r="630" spans="1:17" ht="31.5" customHeight="1">
      <c r="A630" s="32" t="s">
        <v>203</v>
      </c>
      <c r="B630" s="31" t="s">
        <v>187</v>
      </c>
      <c r="C630" s="30" t="s">
        <v>118</v>
      </c>
      <c r="D630" s="8" t="s">
        <v>1</v>
      </c>
      <c r="E630" s="10">
        <f>E631+E632+E633</f>
        <v>310</v>
      </c>
      <c r="F630" s="10">
        <f aca="true" t="shared" si="298" ref="F630:N630">F631+F632+F633</f>
        <v>0</v>
      </c>
      <c r="G630" s="10">
        <f t="shared" si="298"/>
        <v>0</v>
      </c>
      <c r="H630" s="10">
        <f t="shared" si="298"/>
        <v>0</v>
      </c>
      <c r="I630" s="10">
        <f t="shared" si="298"/>
        <v>0</v>
      </c>
      <c r="J630" s="10">
        <f t="shared" si="298"/>
        <v>0</v>
      </c>
      <c r="K630" s="10">
        <f t="shared" si="298"/>
        <v>310</v>
      </c>
      <c r="L630" s="10">
        <f t="shared" si="298"/>
        <v>0</v>
      </c>
      <c r="M630" s="10">
        <f t="shared" si="298"/>
        <v>0</v>
      </c>
      <c r="N630" s="10">
        <f t="shared" si="298"/>
        <v>0</v>
      </c>
      <c r="O630" s="30" t="s">
        <v>555</v>
      </c>
      <c r="P630" s="30" t="s">
        <v>303</v>
      </c>
      <c r="Q630" s="30"/>
    </row>
    <row r="631" spans="1:17" ht="31.5" customHeight="1">
      <c r="A631" s="32"/>
      <c r="B631" s="31"/>
      <c r="C631" s="30"/>
      <c r="D631" s="9">
        <v>2018</v>
      </c>
      <c r="E631" s="10">
        <f aca="true" t="shared" si="299" ref="E631:F633">G631+I631+K631+M631</f>
        <v>250</v>
      </c>
      <c r="F631" s="10">
        <f t="shared" si="299"/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250</v>
      </c>
      <c r="L631" s="10">
        <v>0</v>
      </c>
      <c r="M631" s="10">
        <v>0</v>
      </c>
      <c r="N631" s="10">
        <v>0</v>
      </c>
      <c r="O631" s="30"/>
      <c r="P631" s="30"/>
      <c r="Q631" s="30"/>
    </row>
    <row r="632" spans="1:17" ht="31.5" customHeight="1">
      <c r="A632" s="32"/>
      <c r="B632" s="31"/>
      <c r="C632" s="30"/>
      <c r="D632" s="9">
        <v>2019</v>
      </c>
      <c r="E632" s="10">
        <f t="shared" si="299"/>
        <v>30</v>
      </c>
      <c r="F632" s="10">
        <f t="shared" si="299"/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30</v>
      </c>
      <c r="L632" s="10">
        <v>0</v>
      </c>
      <c r="M632" s="10">
        <v>0</v>
      </c>
      <c r="N632" s="10">
        <v>0</v>
      </c>
      <c r="O632" s="30"/>
      <c r="P632" s="30"/>
      <c r="Q632" s="30"/>
    </row>
    <row r="633" spans="1:17" ht="348" customHeight="1">
      <c r="A633" s="32"/>
      <c r="B633" s="31"/>
      <c r="C633" s="30"/>
      <c r="D633" s="9">
        <v>2020</v>
      </c>
      <c r="E633" s="10">
        <f t="shared" si="299"/>
        <v>30</v>
      </c>
      <c r="F633" s="10">
        <f t="shared" si="299"/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30</v>
      </c>
      <c r="L633" s="10">
        <v>0</v>
      </c>
      <c r="M633" s="10">
        <v>0</v>
      </c>
      <c r="N633" s="10">
        <v>0</v>
      </c>
      <c r="O633" s="30"/>
      <c r="P633" s="30"/>
      <c r="Q633" s="30"/>
    </row>
    <row r="634" spans="1:17" ht="42" customHeight="1">
      <c r="A634" s="32" t="s">
        <v>204</v>
      </c>
      <c r="B634" s="31" t="s">
        <v>511</v>
      </c>
      <c r="C634" s="30" t="s">
        <v>192</v>
      </c>
      <c r="D634" s="8" t="s">
        <v>1</v>
      </c>
      <c r="E634" s="10">
        <f>E635+E636+E637</f>
        <v>255</v>
      </c>
      <c r="F634" s="10">
        <f aca="true" t="shared" si="300" ref="F634:N634">F635+F636+F637</f>
        <v>14.9</v>
      </c>
      <c r="G634" s="10">
        <f t="shared" si="300"/>
        <v>0</v>
      </c>
      <c r="H634" s="10">
        <f t="shared" si="300"/>
        <v>0</v>
      </c>
      <c r="I634" s="10">
        <f t="shared" si="300"/>
        <v>0</v>
      </c>
      <c r="J634" s="10">
        <f t="shared" si="300"/>
        <v>0</v>
      </c>
      <c r="K634" s="10">
        <f t="shared" si="300"/>
        <v>255</v>
      </c>
      <c r="L634" s="10">
        <f t="shared" si="300"/>
        <v>14.9</v>
      </c>
      <c r="M634" s="10">
        <f t="shared" si="300"/>
        <v>0</v>
      </c>
      <c r="N634" s="10">
        <f t="shared" si="300"/>
        <v>0</v>
      </c>
      <c r="O634" s="30" t="s">
        <v>560</v>
      </c>
      <c r="P634" s="30" t="s">
        <v>512</v>
      </c>
      <c r="Q634" s="30" t="s">
        <v>736</v>
      </c>
    </row>
    <row r="635" spans="1:17" ht="42" customHeight="1">
      <c r="A635" s="32"/>
      <c r="B635" s="31"/>
      <c r="C635" s="30"/>
      <c r="D635" s="9">
        <v>2018</v>
      </c>
      <c r="E635" s="10">
        <f aca="true" t="shared" si="301" ref="E635:F637">G635+I635+K635+M635</f>
        <v>55</v>
      </c>
      <c r="F635" s="10">
        <f t="shared" si="301"/>
        <v>14.9</v>
      </c>
      <c r="G635" s="10">
        <v>0</v>
      </c>
      <c r="H635" s="10">
        <v>0</v>
      </c>
      <c r="I635" s="10">
        <v>0</v>
      </c>
      <c r="J635" s="10">
        <v>0</v>
      </c>
      <c r="K635" s="10">
        <v>55</v>
      </c>
      <c r="L635" s="10">
        <v>14.9</v>
      </c>
      <c r="M635" s="10">
        <v>0</v>
      </c>
      <c r="N635" s="10">
        <v>0</v>
      </c>
      <c r="O635" s="30"/>
      <c r="P635" s="30"/>
      <c r="Q635" s="30"/>
    </row>
    <row r="636" spans="1:17" ht="42" customHeight="1">
      <c r="A636" s="32"/>
      <c r="B636" s="31"/>
      <c r="C636" s="30"/>
      <c r="D636" s="9">
        <v>2019</v>
      </c>
      <c r="E636" s="10">
        <f t="shared" si="301"/>
        <v>100</v>
      </c>
      <c r="F636" s="10">
        <f t="shared" si="301"/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100</v>
      </c>
      <c r="L636" s="10">
        <v>0</v>
      </c>
      <c r="M636" s="10">
        <v>0</v>
      </c>
      <c r="N636" s="10">
        <v>0</v>
      </c>
      <c r="O636" s="30"/>
      <c r="P636" s="30"/>
      <c r="Q636" s="30"/>
    </row>
    <row r="637" spans="1:17" ht="319.5" customHeight="1">
      <c r="A637" s="32"/>
      <c r="B637" s="31"/>
      <c r="C637" s="30"/>
      <c r="D637" s="9">
        <v>2020</v>
      </c>
      <c r="E637" s="10">
        <f t="shared" si="301"/>
        <v>100</v>
      </c>
      <c r="F637" s="10">
        <f t="shared" si="301"/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100</v>
      </c>
      <c r="L637" s="10">
        <v>0</v>
      </c>
      <c r="M637" s="10">
        <v>0</v>
      </c>
      <c r="N637" s="10">
        <v>0</v>
      </c>
      <c r="O637" s="30"/>
      <c r="P637" s="30"/>
      <c r="Q637" s="30"/>
    </row>
    <row r="638" spans="1:17" ht="31.5" customHeight="1">
      <c r="A638" s="32" t="s">
        <v>510</v>
      </c>
      <c r="B638" s="31" t="s">
        <v>692</v>
      </c>
      <c r="C638" s="30" t="s">
        <v>124</v>
      </c>
      <c r="D638" s="8" t="s">
        <v>1</v>
      </c>
      <c r="E638" s="10">
        <f>E639+E640+E641</f>
        <v>2500</v>
      </c>
      <c r="F638" s="10">
        <f aca="true" t="shared" si="302" ref="F638:N638">F639+F640+F641</f>
        <v>0</v>
      </c>
      <c r="G638" s="10">
        <f t="shared" si="302"/>
        <v>0</v>
      </c>
      <c r="H638" s="10">
        <f t="shared" si="302"/>
        <v>0</v>
      </c>
      <c r="I638" s="10">
        <f t="shared" si="302"/>
        <v>0</v>
      </c>
      <c r="J638" s="10">
        <f t="shared" si="302"/>
        <v>0</v>
      </c>
      <c r="K638" s="10">
        <f t="shared" si="302"/>
        <v>2500</v>
      </c>
      <c r="L638" s="10">
        <f t="shared" si="302"/>
        <v>0</v>
      </c>
      <c r="M638" s="10">
        <f t="shared" si="302"/>
        <v>0</v>
      </c>
      <c r="N638" s="10">
        <f t="shared" si="302"/>
        <v>0</v>
      </c>
      <c r="O638" s="30" t="s">
        <v>556</v>
      </c>
      <c r="P638" s="30" t="s">
        <v>693</v>
      </c>
      <c r="Q638" s="30"/>
    </row>
    <row r="639" spans="1:17" ht="31.5" customHeight="1">
      <c r="A639" s="32"/>
      <c r="B639" s="31"/>
      <c r="C639" s="30"/>
      <c r="D639" s="9">
        <v>2018</v>
      </c>
      <c r="E639" s="10">
        <f aca="true" t="shared" si="303" ref="E639:F641">G639+I639+K639+M639</f>
        <v>900</v>
      </c>
      <c r="F639" s="10">
        <f t="shared" si="303"/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900</v>
      </c>
      <c r="L639" s="10">
        <v>0</v>
      </c>
      <c r="M639" s="10">
        <f>M640+M642</f>
        <v>0</v>
      </c>
      <c r="N639" s="10">
        <v>0</v>
      </c>
      <c r="O639" s="30"/>
      <c r="P639" s="30"/>
      <c r="Q639" s="30"/>
    </row>
    <row r="640" spans="1:17" ht="31.5" customHeight="1">
      <c r="A640" s="32"/>
      <c r="B640" s="31"/>
      <c r="C640" s="30"/>
      <c r="D640" s="9">
        <v>2019</v>
      </c>
      <c r="E640" s="10">
        <f t="shared" si="303"/>
        <v>800</v>
      </c>
      <c r="F640" s="10">
        <f t="shared" si="303"/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800</v>
      </c>
      <c r="L640" s="10">
        <v>0</v>
      </c>
      <c r="M640" s="10">
        <f>M641+M643</f>
        <v>0</v>
      </c>
      <c r="N640" s="10">
        <v>0</v>
      </c>
      <c r="O640" s="30"/>
      <c r="P640" s="30"/>
      <c r="Q640" s="30"/>
    </row>
    <row r="641" spans="1:17" ht="348.75" customHeight="1">
      <c r="A641" s="32"/>
      <c r="B641" s="31"/>
      <c r="C641" s="30"/>
      <c r="D641" s="9">
        <v>2020</v>
      </c>
      <c r="E641" s="10">
        <f t="shared" si="303"/>
        <v>800</v>
      </c>
      <c r="F641" s="10">
        <f t="shared" si="303"/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800</v>
      </c>
      <c r="L641" s="10">
        <v>0</v>
      </c>
      <c r="M641" s="10">
        <f>M642+M644</f>
        <v>0</v>
      </c>
      <c r="N641" s="10">
        <v>0</v>
      </c>
      <c r="O641" s="30"/>
      <c r="P641" s="30"/>
      <c r="Q641" s="30"/>
    </row>
    <row r="642" spans="1:17" ht="31.5" customHeight="1">
      <c r="A642" s="32" t="s">
        <v>220</v>
      </c>
      <c r="B642" s="31" t="s">
        <v>485</v>
      </c>
      <c r="C642" s="30" t="s">
        <v>142</v>
      </c>
      <c r="D642" s="8" t="s">
        <v>1</v>
      </c>
      <c r="E642" s="10">
        <f>E643+E644+E645</f>
        <v>306</v>
      </c>
      <c r="F642" s="10">
        <f aca="true" t="shared" si="304" ref="F642:N642">F643+F644+F645</f>
        <v>0</v>
      </c>
      <c r="G642" s="10">
        <f t="shared" si="304"/>
        <v>0</v>
      </c>
      <c r="H642" s="10">
        <f t="shared" si="304"/>
        <v>0</v>
      </c>
      <c r="I642" s="10">
        <f t="shared" si="304"/>
        <v>0</v>
      </c>
      <c r="J642" s="10">
        <f t="shared" si="304"/>
        <v>0</v>
      </c>
      <c r="K642" s="10">
        <f t="shared" si="304"/>
        <v>306</v>
      </c>
      <c r="L642" s="10">
        <f t="shared" si="304"/>
        <v>0</v>
      </c>
      <c r="M642" s="10">
        <f t="shared" si="304"/>
        <v>0</v>
      </c>
      <c r="N642" s="10">
        <f t="shared" si="304"/>
        <v>0</v>
      </c>
      <c r="O642" s="30" t="s">
        <v>557</v>
      </c>
      <c r="P642" s="30" t="s">
        <v>633</v>
      </c>
      <c r="Q642" s="30"/>
    </row>
    <row r="643" spans="1:17" ht="31.5" customHeight="1">
      <c r="A643" s="32"/>
      <c r="B643" s="31"/>
      <c r="C643" s="30"/>
      <c r="D643" s="9">
        <v>2018</v>
      </c>
      <c r="E643" s="10">
        <f>G643+I643+K643+M643</f>
        <v>100</v>
      </c>
      <c r="F643" s="10">
        <f>H643+J643+L643+N643</f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100</v>
      </c>
      <c r="L643" s="10">
        <v>0</v>
      </c>
      <c r="M643" s="10">
        <v>0</v>
      </c>
      <c r="N643" s="10">
        <v>0</v>
      </c>
      <c r="O643" s="30"/>
      <c r="P643" s="30"/>
      <c r="Q643" s="30"/>
    </row>
    <row r="644" spans="1:17" ht="31.5" customHeight="1">
      <c r="A644" s="32"/>
      <c r="B644" s="31"/>
      <c r="C644" s="30"/>
      <c r="D644" s="9">
        <v>2019</v>
      </c>
      <c r="E644" s="10">
        <f aca="true" t="shared" si="305" ref="E644:F649">G644+I644+K644+M644</f>
        <v>103</v>
      </c>
      <c r="F644" s="10">
        <f t="shared" si="305"/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103</v>
      </c>
      <c r="L644" s="10">
        <v>0</v>
      </c>
      <c r="M644" s="10">
        <v>0</v>
      </c>
      <c r="N644" s="10">
        <v>0</v>
      </c>
      <c r="O644" s="30"/>
      <c r="P644" s="30"/>
      <c r="Q644" s="30"/>
    </row>
    <row r="645" spans="1:17" ht="345" customHeight="1">
      <c r="A645" s="32"/>
      <c r="B645" s="31"/>
      <c r="C645" s="30"/>
      <c r="D645" s="9">
        <v>2020</v>
      </c>
      <c r="E645" s="10">
        <f t="shared" si="305"/>
        <v>103</v>
      </c>
      <c r="F645" s="10">
        <f t="shared" si="305"/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103</v>
      </c>
      <c r="L645" s="10">
        <v>0</v>
      </c>
      <c r="M645" s="10">
        <v>0</v>
      </c>
      <c r="N645" s="10">
        <v>0</v>
      </c>
      <c r="O645" s="30"/>
      <c r="P645" s="30"/>
      <c r="Q645" s="30"/>
    </row>
    <row r="646" spans="1:17" ht="31.5" customHeight="1">
      <c r="A646" s="32" t="s">
        <v>221</v>
      </c>
      <c r="B646" s="31" t="s">
        <v>189</v>
      </c>
      <c r="C646" s="30" t="s">
        <v>190</v>
      </c>
      <c r="D646" s="8" t="s">
        <v>1</v>
      </c>
      <c r="E646" s="10">
        <f>E647+E648+E649</f>
        <v>3714</v>
      </c>
      <c r="F646" s="10">
        <f aca="true" t="shared" si="306" ref="F646:N646">F647+F648+F649</f>
        <v>13.9</v>
      </c>
      <c r="G646" s="10">
        <f t="shared" si="306"/>
        <v>0</v>
      </c>
      <c r="H646" s="10">
        <f t="shared" si="306"/>
        <v>0</v>
      </c>
      <c r="I646" s="10">
        <f t="shared" si="306"/>
        <v>0</v>
      </c>
      <c r="J646" s="10">
        <f t="shared" si="306"/>
        <v>0</v>
      </c>
      <c r="K646" s="10">
        <f t="shared" si="306"/>
        <v>3714</v>
      </c>
      <c r="L646" s="10">
        <f t="shared" si="306"/>
        <v>13.9</v>
      </c>
      <c r="M646" s="10">
        <f t="shared" si="306"/>
        <v>0</v>
      </c>
      <c r="N646" s="10">
        <f t="shared" si="306"/>
        <v>0</v>
      </c>
      <c r="O646" s="30" t="s">
        <v>558</v>
      </c>
      <c r="P646" s="30" t="s">
        <v>503</v>
      </c>
      <c r="Q646" s="30" t="s">
        <v>727</v>
      </c>
    </row>
    <row r="647" spans="1:17" ht="31.5" customHeight="1">
      <c r="A647" s="32"/>
      <c r="B647" s="31"/>
      <c r="C647" s="30"/>
      <c r="D647" s="9">
        <v>2018</v>
      </c>
      <c r="E647" s="10">
        <f>G647+I647+K647+M647</f>
        <v>2814</v>
      </c>
      <c r="F647" s="10">
        <f>H647+J647+L647+N647</f>
        <v>13.9</v>
      </c>
      <c r="G647" s="10">
        <v>0</v>
      </c>
      <c r="H647" s="10">
        <v>0</v>
      </c>
      <c r="I647" s="10">
        <v>0</v>
      </c>
      <c r="J647" s="10">
        <v>0</v>
      </c>
      <c r="K647" s="10">
        <v>2814</v>
      </c>
      <c r="L647" s="10">
        <v>13.9</v>
      </c>
      <c r="M647" s="10">
        <v>0</v>
      </c>
      <c r="N647" s="10">
        <v>0</v>
      </c>
      <c r="O647" s="30"/>
      <c r="P647" s="30"/>
      <c r="Q647" s="30"/>
    </row>
    <row r="648" spans="1:17" ht="31.5" customHeight="1">
      <c r="A648" s="32"/>
      <c r="B648" s="31"/>
      <c r="C648" s="30"/>
      <c r="D648" s="9">
        <v>2019</v>
      </c>
      <c r="E648" s="10">
        <f t="shared" si="305"/>
        <v>900</v>
      </c>
      <c r="F648" s="10">
        <f t="shared" si="305"/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900</v>
      </c>
      <c r="L648" s="10">
        <v>0</v>
      </c>
      <c r="M648" s="10">
        <v>0</v>
      </c>
      <c r="N648" s="10">
        <v>0</v>
      </c>
      <c r="O648" s="30"/>
      <c r="P648" s="30"/>
      <c r="Q648" s="30"/>
    </row>
    <row r="649" spans="1:17" ht="337.5" customHeight="1">
      <c r="A649" s="32"/>
      <c r="B649" s="31"/>
      <c r="C649" s="30"/>
      <c r="D649" s="9">
        <v>2020</v>
      </c>
      <c r="E649" s="10">
        <f t="shared" si="305"/>
        <v>0</v>
      </c>
      <c r="F649" s="10">
        <f t="shared" si="305"/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30"/>
      <c r="P649" s="30"/>
      <c r="Q649" s="30"/>
    </row>
    <row r="650" spans="1:17" ht="31.5" customHeight="1">
      <c r="A650" s="32" t="s">
        <v>222</v>
      </c>
      <c r="B650" s="31" t="s">
        <v>502</v>
      </c>
      <c r="C650" s="30" t="s">
        <v>65</v>
      </c>
      <c r="D650" s="8" t="s">
        <v>1</v>
      </c>
      <c r="E650" s="10">
        <f>E651+E652+E653</f>
        <v>10514.7</v>
      </c>
      <c r="F650" s="10">
        <f aca="true" t="shared" si="307" ref="F650:N650">F651+F652+F653</f>
        <v>629.2</v>
      </c>
      <c r="G650" s="10">
        <f t="shared" si="307"/>
        <v>0</v>
      </c>
      <c r="H650" s="10">
        <f t="shared" si="307"/>
        <v>0</v>
      </c>
      <c r="I650" s="10">
        <f t="shared" si="307"/>
        <v>0</v>
      </c>
      <c r="J650" s="10">
        <f t="shared" si="307"/>
        <v>0</v>
      </c>
      <c r="K650" s="10">
        <f t="shared" si="307"/>
        <v>10514.7</v>
      </c>
      <c r="L650" s="10">
        <f t="shared" si="307"/>
        <v>629.2</v>
      </c>
      <c r="M650" s="10">
        <f t="shared" si="307"/>
        <v>0</v>
      </c>
      <c r="N650" s="10">
        <f t="shared" si="307"/>
        <v>0</v>
      </c>
      <c r="O650" s="30" t="s">
        <v>559</v>
      </c>
      <c r="P650" s="30" t="s">
        <v>501</v>
      </c>
      <c r="Q650" s="30" t="s">
        <v>851</v>
      </c>
    </row>
    <row r="651" spans="1:17" ht="31.5" customHeight="1">
      <c r="A651" s="32"/>
      <c r="B651" s="31"/>
      <c r="C651" s="30"/>
      <c r="D651" s="9">
        <v>2018</v>
      </c>
      <c r="E651" s="10">
        <f aca="true" t="shared" si="308" ref="E651:F653">G651+I651+K651+M651</f>
        <v>10514.7</v>
      </c>
      <c r="F651" s="10">
        <f t="shared" si="308"/>
        <v>629.2</v>
      </c>
      <c r="G651" s="10">
        <v>0</v>
      </c>
      <c r="H651" s="10">
        <v>0</v>
      </c>
      <c r="I651" s="10">
        <v>0</v>
      </c>
      <c r="J651" s="10">
        <v>0</v>
      </c>
      <c r="K651" s="10">
        <v>10514.7</v>
      </c>
      <c r="L651" s="10">
        <v>629.2</v>
      </c>
      <c r="M651" s="10">
        <v>0</v>
      </c>
      <c r="N651" s="10">
        <v>0</v>
      </c>
      <c r="O651" s="30"/>
      <c r="P651" s="30"/>
      <c r="Q651" s="30"/>
    </row>
    <row r="652" spans="1:17" ht="31.5" customHeight="1">
      <c r="A652" s="32"/>
      <c r="B652" s="31"/>
      <c r="C652" s="30"/>
      <c r="D652" s="9">
        <v>2019</v>
      </c>
      <c r="E652" s="10">
        <f t="shared" si="308"/>
        <v>0</v>
      </c>
      <c r="F652" s="10">
        <f t="shared" si="308"/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30"/>
      <c r="P652" s="30"/>
      <c r="Q652" s="30"/>
    </row>
    <row r="653" spans="1:17" ht="360" customHeight="1">
      <c r="A653" s="32"/>
      <c r="B653" s="31"/>
      <c r="C653" s="30"/>
      <c r="D653" s="9">
        <v>2020</v>
      </c>
      <c r="E653" s="10">
        <f t="shared" si="308"/>
        <v>0</v>
      </c>
      <c r="F653" s="10">
        <f t="shared" si="308"/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30"/>
      <c r="P653" s="30"/>
      <c r="Q653" s="30"/>
    </row>
    <row r="654" spans="1:17" ht="38.25" customHeight="1">
      <c r="A654" s="32" t="s">
        <v>582</v>
      </c>
      <c r="B654" s="31" t="s">
        <v>646</v>
      </c>
      <c r="C654" s="30" t="s">
        <v>183</v>
      </c>
      <c r="D654" s="8" t="s">
        <v>1</v>
      </c>
      <c r="E654" s="10">
        <f>E655+E656+E657</f>
        <v>371.9</v>
      </c>
      <c r="F654" s="10">
        <f aca="true" t="shared" si="309" ref="F654:N654">F655+F656+F657</f>
        <v>0</v>
      </c>
      <c r="G654" s="10">
        <f t="shared" si="309"/>
        <v>0</v>
      </c>
      <c r="H654" s="10">
        <f t="shared" si="309"/>
        <v>0</v>
      </c>
      <c r="I654" s="10">
        <f t="shared" si="309"/>
        <v>0</v>
      </c>
      <c r="J654" s="10">
        <f t="shared" si="309"/>
        <v>0</v>
      </c>
      <c r="K654" s="10">
        <f t="shared" si="309"/>
        <v>371.9</v>
      </c>
      <c r="L654" s="10">
        <f t="shared" si="309"/>
        <v>0</v>
      </c>
      <c r="M654" s="10">
        <f t="shared" si="309"/>
        <v>0</v>
      </c>
      <c r="N654" s="10">
        <f t="shared" si="309"/>
        <v>0</v>
      </c>
      <c r="O654" s="30" t="s">
        <v>565</v>
      </c>
      <c r="P654" s="30" t="s">
        <v>647</v>
      </c>
      <c r="Q654" s="30"/>
    </row>
    <row r="655" spans="1:17" ht="38.25" customHeight="1">
      <c r="A655" s="32"/>
      <c r="B655" s="31"/>
      <c r="C655" s="30"/>
      <c r="D655" s="9">
        <v>2018</v>
      </c>
      <c r="E655" s="10">
        <f aca="true" t="shared" si="310" ref="E655:F657">G655+I655+K655+M655</f>
        <v>171.9</v>
      </c>
      <c r="F655" s="10">
        <f t="shared" si="310"/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171.9</v>
      </c>
      <c r="L655" s="10">
        <v>0</v>
      </c>
      <c r="M655" s="10">
        <v>0</v>
      </c>
      <c r="N655" s="10">
        <v>0</v>
      </c>
      <c r="O655" s="30"/>
      <c r="P655" s="30"/>
      <c r="Q655" s="30"/>
    </row>
    <row r="656" spans="1:17" ht="38.25" customHeight="1">
      <c r="A656" s="32"/>
      <c r="B656" s="31"/>
      <c r="C656" s="30"/>
      <c r="D656" s="9">
        <v>2019</v>
      </c>
      <c r="E656" s="10">
        <f t="shared" si="310"/>
        <v>100</v>
      </c>
      <c r="F656" s="10">
        <f t="shared" si="310"/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100</v>
      </c>
      <c r="L656" s="10">
        <v>0</v>
      </c>
      <c r="M656" s="10">
        <v>0</v>
      </c>
      <c r="N656" s="10">
        <v>0</v>
      </c>
      <c r="O656" s="30"/>
      <c r="P656" s="30"/>
      <c r="Q656" s="30"/>
    </row>
    <row r="657" spans="1:17" ht="324" customHeight="1">
      <c r="A657" s="32"/>
      <c r="B657" s="31"/>
      <c r="C657" s="30"/>
      <c r="D657" s="9">
        <v>2020</v>
      </c>
      <c r="E657" s="10">
        <f t="shared" si="310"/>
        <v>100</v>
      </c>
      <c r="F657" s="10">
        <f t="shared" si="310"/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100</v>
      </c>
      <c r="L657" s="10">
        <v>0</v>
      </c>
      <c r="M657" s="10">
        <v>0</v>
      </c>
      <c r="N657" s="10">
        <v>0</v>
      </c>
      <c r="O657" s="30"/>
      <c r="P657" s="30"/>
      <c r="Q657" s="30"/>
    </row>
    <row r="658" spans="1:17" ht="31.5" customHeight="1">
      <c r="A658" s="32" t="s">
        <v>695</v>
      </c>
      <c r="B658" s="31" t="s">
        <v>668</v>
      </c>
      <c r="C658" s="30" t="s">
        <v>263</v>
      </c>
      <c r="D658" s="8" t="s">
        <v>1</v>
      </c>
      <c r="E658" s="10">
        <f>E659+E660+E661</f>
        <v>20984.6</v>
      </c>
      <c r="F658" s="10">
        <f aca="true" t="shared" si="311" ref="F658:N658">F659+F660+F661</f>
        <v>0</v>
      </c>
      <c r="G658" s="10">
        <f t="shared" si="311"/>
        <v>0</v>
      </c>
      <c r="H658" s="10">
        <f t="shared" si="311"/>
        <v>0</v>
      </c>
      <c r="I658" s="10">
        <f t="shared" si="311"/>
        <v>0</v>
      </c>
      <c r="J658" s="10">
        <f t="shared" si="311"/>
        <v>0</v>
      </c>
      <c r="K658" s="10">
        <f t="shared" si="311"/>
        <v>20984.6</v>
      </c>
      <c r="L658" s="10">
        <f t="shared" si="311"/>
        <v>0</v>
      </c>
      <c r="M658" s="10">
        <f t="shared" si="311"/>
        <v>0</v>
      </c>
      <c r="N658" s="10">
        <f t="shared" si="311"/>
        <v>0</v>
      </c>
      <c r="O658" s="30" t="s">
        <v>260</v>
      </c>
      <c r="P658" s="30" t="s">
        <v>590</v>
      </c>
      <c r="Q658" s="30"/>
    </row>
    <row r="659" spans="1:17" ht="31.5" customHeight="1">
      <c r="A659" s="32"/>
      <c r="B659" s="31"/>
      <c r="C659" s="30"/>
      <c r="D659" s="9">
        <v>2018</v>
      </c>
      <c r="E659" s="10">
        <f aca="true" t="shared" si="312" ref="E659:F661">G659+I659+K659+M659</f>
        <v>20984.6</v>
      </c>
      <c r="F659" s="10">
        <f t="shared" si="312"/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20984.6</v>
      </c>
      <c r="L659" s="10">
        <v>0</v>
      </c>
      <c r="M659" s="10">
        <v>0</v>
      </c>
      <c r="N659" s="10">
        <v>0</v>
      </c>
      <c r="O659" s="30"/>
      <c r="P659" s="30"/>
      <c r="Q659" s="30"/>
    </row>
    <row r="660" spans="1:17" ht="31.5" customHeight="1">
      <c r="A660" s="32"/>
      <c r="B660" s="31"/>
      <c r="C660" s="30"/>
      <c r="D660" s="9">
        <v>2019</v>
      </c>
      <c r="E660" s="10">
        <f t="shared" si="312"/>
        <v>0</v>
      </c>
      <c r="F660" s="10">
        <f t="shared" si="312"/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30"/>
      <c r="P660" s="30"/>
      <c r="Q660" s="30"/>
    </row>
    <row r="661" spans="1:17" ht="250.5" customHeight="1">
      <c r="A661" s="32"/>
      <c r="B661" s="31"/>
      <c r="C661" s="30"/>
      <c r="D661" s="9">
        <v>2020</v>
      </c>
      <c r="E661" s="10">
        <f t="shared" si="312"/>
        <v>0</v>
      </c>
      <c r="F661" s="10">
        <f t="shared" si="312"/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30"/>
      <c r="P661" s="30"/>
      <c r="Q661" s="30"/>
    </row>
    <row r="662" spans="1:17" ht="39.75" customHeight="1">
      <c r="A662" s="32" t="s">
        <v>696</v>
      </c>
      <c r="B662" s="31" t="s">
        <v>669</v>
      </c>
      <c r="C662" s="30" t="s">
        <v>263</v>
      </c>
      <c r="D662" s="8" t="s">
        <v>1</v>
      </c>
      <c r="E662" s="10">
        <f aca="true" t="shared" si="313" ref="E662:N662">E663+E664+E665</f>
        <v>8150.8</v>
      </c>
      <c r="F662" s="10">
        <f t="shared" si="313"/>
        <v>0</v>
      </c>
      <c r="G662" s="10">
        <f t="shared" si="313"/>
        <v>0</v>
      </c>
      <c r="H662" s="10">
        <f t="shared" si="313"/>
        <v>0</v>
      </c>
      <c r="I662" s="10">
        <f t="shared" si="313"/>
        <v>0</v>
      </c>
      <c r="J662" s="10">
        <f t="shared" si="313"/>
        <v>0</v>
      </c>
      <c r="K662" s="10">
        <f t="shared" si="313"/>
        <v>8150.8</v>
      </c>
      <c r="L662" s="10">
        <f t="shared" si="313"/>
        <v>0</v>
      </c>
      <c r="M662" s="10">
        <f t="shared" si="313"/>
        <v>0</v>
      </c>
      <c r="N662" s="10">
        <f t="shared" si="313"/>
        <v>0</v>
      </c>
      <c r="O662" s="30" t="s">
        <v>260</v>
      </c>
      <c r="P662" s="30" t="s">
        <v>590</v>
      </c>
      <c r="Q662" s="30"/>
    </row>
    <row r="663" spans="1:17" ht="38.25" customHeight="1">
      <c r="A663" s="32"/>
      <c r="B663" s="31"/>
      <c r="C663" s="30"/>
      <c r="D663" s="9">
        <v>2018</v>
      </c>
      <c r="E663" s="10">
        <f aca="true" t="shared" si="314" ref="E663:F665">G663+I663+K663+M663</f>
        <v>8150.8</v>
      </c>
      <c r="F663" s="10">
        <f t="shared" si="314"/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8150.8</v>
      </c>
      <c r="L663" s="10">
        <v>0</v>
      </c>
      <c r="M663" s="10">
        <v>0</v>
      </c>
      <c r="N663" s="10">
        <v>0</v>
      </c>
      <c r="O663" s="30"/>
      <c r="P663" s="30"/>
      <c r="Q663" s="30"/>
    </row>
    <row r="664" spans="1:17" ht="38.25" customHeight="1">
      <c r="A664" s="32"/>
      <c r="B664" s="31"/>
      <c r="C664" s="30"/>
      <c r="D664" s="9">
        <v>2019</v>
      </c>
      <c r="E664" s="10">
        <f t="shared" si="314"/>
        <v>0</v>
      </c>
      <c r="F664" s="10">
        <f t="shared" si="314"/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30"/>
      <c r="P664" s="30"/>
      <c r="Q664" s="30"/>
    </row>
    <row r="665" spans="1:17" ht="241.5" customHeight="1">
      <c r="A665" s="32"/>
      <c r="B665" s="31"/>
      <c r="C665" s="30"/>
      <c r="D665" s="9">
        <v>2020</v>
      </c>
      <c r="E665" s="10">
        <f t="shared" si="314"/>
        <v>0</v>
      </c>
      <c r="F665" s="10">
        <f t="shared" si="314"/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30"/>
      <c r="P665" s="30"/>
      <c r="Q665" s="30"/>
    </row>
    <row r="666" spans="1:17" ht="33.75" customHeight="1">
      <c r="A666" s="3" t="s">
        <v>205</v>
      </c>
      <c r="B666" s="45" t="s">
        <v>3</v>
      </c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</row>
    <row r="667" spans="1:17" ht="31.5" customHeight="1">
      <c r="A667" s="43"/>
      <c r="B667" s="36" t="s">
        <v>591</v>
      </c>
      <c r="C667" s="37"/>
      <c r="D667" s="7" t="s">
        <v>1</v>
      </c>
      <c r="E667" s="6">
        <f>E668+E669+E670</f>
        <v>114278.7</v>
      </c>
      <c r="F667" s="6">
        <f aca="true" t="shared" si="315" ref="F667:N667">F668+F669+F670</f>
        <v>17.6</v>
      </c>
      <c r="G667" s="6">
        <f t="shared" si="315"/>
        <v>0</v>
      </c>
      <c r="H667" s="6">
        <f t="shared" si="315"/>
        <v>0</v>
      </c>
      <c r="I667" s="6">
        <f t="shared" si="315"/>
        <v>104737.4</v>
      </c>
      <c r="J667" s="6">
        <f t="shared" si="315"/>
        <v>0</v>
      </c>
      <c r="K667" s="6">
        <f t="shared" si="315"/>
        <v>9541.3</v>
      </c>
      <c r="L667" s="6">
        <f t="shared" si="315"/>
        <v>17.6</v>
      </c>
      <c r="M667" s="6">
        <f t="shared" si="315"/>
        <v>0</v>
      </c>
      <c r="N667" s="6">
        <f t="shared" si="315"/>
        <v>0</v>
      </c>
      <c r="O667" s="37"/>
      <c r="P667" s="37"/>
      <c r="Q667" s="37"/>
    </row>
    <row r="668" spans="1:17" ht="31.5" customHeight="1">
      <c r="A668" s="43"/>
      <c r="B668" s="36"/>
      <c r="C668" s="37"/>
      <c r="D668" s="4">
        <v>2018</v>
      </c>
      <c r="E668" s="6">
        <f aca="true" t="shared" si="316" ref="E668:F670">G668+I668+K668+M668</f>
        <v>1310.8</v>
      </c>
      <c r="F668" s="6">
        <f t="shared" si="316"/>
        <v>17.6</v>
      </c>
      <c r="G668" s="6">
        <f>G672+G676+G680</f>
        <v>0</v>
      </c>
      <c r="H668" s="6">
        <f aca="true" t="shared" si="317" ref="H668:N668">H672+H676+H680</f>
        <v>0</v>
      </c>
      <c r="I668" s="6">
        <f t="shared" si="317"/>
        <v>0</v>
      </c>
      <c r="J668" s="6">
        <f t="shared" si="317"/>
        <v>0</v>
      </c>
      <c r="K668" s="6">
        <f t="shared" si="317"/>
        <v>1310.8</v>
      </c>
      <c r="L668" s="6">
        <f t="shared" si="317"/>
        <v>17.6</v>
      </c>
      <c r="M668" s="6">
        <f t="shared" si="317"/>
        <v>0</v>
      </c>
      <c r="N668" s="6">
        <f t="shared" si="317"/>
        <v>0</v>
      </c>
      <c r="O668" s="37"/>
      <c r="P668" s="37"/>
      <c r="Q668" s="37"/>
    </row>
    <row r="669" spans="1:17" ht="31.5" customHeight="1">
      <c r="A669" s="43"/>
      <c r="B669" s="36"/>
      <c r="C669" s="37"/>
      <c r="D669" s="4">
        <v>2019</v>
      </c>
      <c r="E669" s="6">
        <f t="shared" si="316"/>
        <v>112658.9</v>
      </c>
      <c r="F669" s="6">
        <f t="shared" si="316"/>
        <v>0</v>
      </c>
      <c r="G669" s="6">
        <f>G673+G677+G681</f>
        <v>0</v>
      </c>
      <c r="H669" s="6">
        <f>H673+H677+H681</f>
        <v>0</v>
      </c>
      <c r="I669" s="6">
        <f aca="true" t="shared" si="318" ref="I669:N669">I673+I677+I681</f>
        <v>104737.4</v>
      </c>
      <c r="J669" s="6">
        <f t="shared" si="318"/>
        <v>0</v>
      </c>
      <c r="K669" s="6">
        <f t="shared" si="318"/>
        <v>7921.5</v>
      </c>
      <c r="L669" s="6">
        <f t="shared" si="318"/>
        <v>0</v>
      </c>
      <c r="M669" s="6">
        <f t="shared" si="318"/>
        <v>0</v>
      </c>
      <c r="N669" s="6">
        <f t="shared" si="318"/>
        <v>0</v>
      </c>
      <c r="O669" s="37"/>
      <c r="P669" s="37"/>
      <c r="Q669" s="37"/>
    </row>
    <row r="670" spans="1:17" ht="31.5" customHeight="1">
      <c r="A670" s="43"/>
      <c r="B670" s="36"/>
      <c r="C670" s="37"/>
      <c r="D670" s="4">
        <v>2020</v>
      </c>
      <c r="E670" s="6">
        <f t="shared" si="316"/>
        <v>309</v>
      </c>
      <c r="F670" s="6">
        <f t="shared" si="316"/>
        <v>0</v>
      </c>
      <c r="G670" s="6">
        <f>G674+G678+G682</f>
        <v>0</v>
      </c>
      <c r="H670" s="6">
        <f>H674+H678+H682</f>
        <v>0</v>
      </c>
      <c r="I670" s="6">
        <f aca="true" t="shared" si="319" ref="I670:N670">I674+I678+I682</f>
        <v>0</v>
      </c>
      <c r="J670" s="6">
        <f t="shared" si="319"/>
        <v>0</v>
      </c>
      <c r="K670" s="6">
        <f t="shared" si="319"/>
        <v>309</v>
      </c>
      <c r="L670" s="6">
        <f t="shared" si="319"/>
        <v>0</v>
      </c>
      <c r="M670" s="6">
        <f t="shared" si="319"/>
        <v>0</v>
      </c>
      <c r="N670" s="6">
        <f t="shared" si="319"/>
        <v>0</v>
      </c>
      <c r="O670" s="37"/>
      <c r="P670" s="37"/>
      <c r="Q670" s="37"/>
    </row>
    <row r="671" spans="1:17" s="11" customFormat="1" ht="31.5" customHeight="1">
      <c r="A671" s="32" t="s">
        <v>206</v>
      </c>
      <c r="B671" s="31" t="s">
        <v>586</v>
      </c>
      <c r="C671" s="30" t="s">
        <v>130</v>
      </c>
      <c r="D671" s="8" t="s">
        <v>1</v>
      </c>
      <c r="E671" s="10">
        <f>E672+E673+E674</f>
        <v>110249.9</v>
      </c>
      <c r="F671" s="10">
        <f aca="true" t="shared" si="320" ref="F671:N671">F672+F673+F674</f>
        <v>0</v>
      </c>
      <c r="G671" s="10">
        <f t="shared" si="320"/>
        <v>0</v>
      </c>
      <c r="H671" s="10">
        <f t="shared" si="320"/>
        <v>0</v>
      </c>
      <c r="I671" s="10">
        <f t="shared" si="320"/>
        <v>104737.4</v>
      </c>
      <c r="J671" s="10">
        <f t="shared" si="320"/>
        <v>0</v>
      </c>
      <c r="K671" s="10">
        <f t="shared" si="320"/>
        <v>5512.5</v>
      </c>
      <c r="L671" s="10">
        <f t="shared" si="320"/>
        <v>0</v>
      </c>
      <c r="M671" s="10">
        <f t="shared" si="320"/>
        <v>0</v>
      </c>
      <c r="N671" s="10">
        <f t="shared" si="320"/>
        <v>0</v>
      </c>
      <c r="O671" s="30" t="s">
        <v>553</v>
      </c>
      <c r="P671" s="30" t="s">
        <v>480</v>
      </c>
      <c r="Q671" s="30"/>
    </row>
    <row r="672" spans="1:17" s="11" customFormat="1" ht="31.5" customHeight="1">
      <c r="A672" s="32"/>
      <c r="B672" s="31"/>
      <c r="C672" s="30"/>
      <c r="D672" s="9">
        <v>2018</v>
      </c>
      <c r="E672" s="10">
        <f aca="true" t="shared" si="321" ref="E672:F674">G672+I672+K672+M672</f>
        <v>0</v>
      </c>
      <c r="F672" s="10">
        <f t="shared" si="321"/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30"/>
      <c r="P672" s="30"/>
      <c r="Q672" s="30"/>
    </row>
    <row r="673" spans="1:17" s="11" customFormat="1" ht="31.5" customHeight="1">
      <c r="A673" s="32"/>
      <c r="B673" s="31"/>
      <c r="C673" s="30"/>
      <c r="D673" s="9">
        <v>2019</v>
      </c>
      <c r="E673" s="10">
        <f t="shared" si="321"/>
        <v>110249.9</v>
      </c>
      <c r="F673" s="10">
        <f t="shared" si="321"/>
        <v>0</v>
      </c>
      <c r="G673" s="10">
        <v>0</v>
      </c>
      <c r="H673" s="10">
        <v>0</v>
      </c>
      <c r="I673" s="10">
        <v>104737.4</v>
      </c>
      <c r="J673" s="10">
        <v>0</v>
      </c>
      <c r="K673" s="10">
        <v>5512.5</v>
      </c>
      <c r="L673" s="10">
        <v>0</v>
      </c>
      <c r="M673" s="10">
        <v>0</v>
      </c>
      <c r="N673" s="10">
        <v>0</v>
      </c>
      <c r="O673" s="30"/>
      <c r="P673" s="30"/>
      <c r="Q673" s="30"/>
    </row>
    <row r="674" spans="1:17" s="11" customFormat="1" ht="352.5" customHeight="1">
      <c r="A674" s="32"/>
      <c r="B674" s="31"/>
      <c r="C674" s="30"/>
      <c r="D674" s="9">
        <v>2020</v>
      </c>
      <c r="E674" s="10">
        <f t="shared" si="321"/>
        <v>0</v>
      </c>
      <c r="F674" s="10">
        <f t="shared" si="321"/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/>
      <c r="M674" s="10">
        <v>0</v>
      </c>
      <c r="N674" s="10">
        <v>0</v>
      </c>
      <c r="O674" s="30"/>
      <c r="P674" s="30"/>
      <c r="Q674" s="30"/>
    </row>
    <row r="675" spans="1:17" ht="31.5" customHeight="1">
      <c r="A675" s="32" t="s">
        <v>207</v>
      </c>
      <c r="B675" s="31" t="s">
        <v>634</v>
      </c>
      <c r="C675" s="30" t="s">
        <v>142</v>
      </c>
      <c r="D675" s="8" t="s">
        <v>1</v>
      </c>
      <c r="E675" s="10">
        <f>E676+E677+E678</f>
        <v>765.5</v>
      </c>
      <c r="F675" s="10">
        <f aca="true" t="shared" si="322" ref="F675:N675">F676+F677+F678</f>
        <v>0</v>
      </c>
      <c r="G675" s="10">
        <f t="shared" si="322"/>
        <v>0</v>
      </c>
      <c r="H675" s="10">
        <f t="shared" si="322"/>
        <v>0</v>
      </c>
      <c r="I675" s="10">
        <f t="shared" si="322"/>
        <v>0</v>
      </c>
      <c r="J675" s="10">
        <f t="shared" si="322"/>
        <v>0</v>
      </c>
      <c r="K675" s="10">
        <f t="shared" si="322"/>
        <v>765.5</v>
      </c>
      <c r="L675" s="10">
        <f t="shared" si="322"/>
        <v>0</v>
      </c>
      <c r="M675" s="10">
        <f t="shared" si="322"/>
        <v>0</v>
      </c>
      <c r="N675" s="10">
        <f t="shared" si="322"/>
        <v>0</v>
      </c>
      <c r="O675" s="47" t="s">
        <v>557</v>
      </c>
      <c r="P675" s="30" t="s">
        <v>598</v>
      </c>
      <c r="Q675" s="30"/>
    </row>
    <row r="676" spans="1:17" ht="31.5" customHeight="1">
      <c r="A676" s="32"/>
      <c r="B676" s="31"/>
      <c r="C676" s="30"/>
      <c r="D676" s="9">
        <v>2018</v>
      </c>
      <c r="E676" s="10">
        <f aca="true" t="shared" si="323" ref="E676:F678">G676+I676+K676+M676</f>
        <v>147.5</v>
      </c>
      <c r="F676" s="10">
        <f t="shared" si="323"/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147.5</v>
      </c>
      <c r="L676" s="10">
        <v>0</v>
      </c>
      <c r="M676" s="10">
        <v>0</v>
      </c>
      <c r="N676" s="10">
        <v>0</v>
      </c>
      <c r="O676" s="47"/>
      <c r="P676" s="30"/>
      <c r="Q676" s="30"/>
    </row>
    <row r="677" spans="1:17" ht="31.5" customHeight="1">
      <c r="A677" s="32"/>
      <c r="B677" s="31"/>
      <c r="C677" s="30"/>
      <c r="D677" s="9">
        <v>2019</v>
      </c>
      <c r="E677" s="10">
        <f t="shared" si="323"/>
        <v>309</v>
      </c>
      <c r="F677" s="10">
        <f t="shared" si="323"/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309</v>
      </c>
      <c r="L677" s="10">
        <v>0</v>
      </c>
      <c r="M677" s="10">
        <v>0</v>
      </c>
      <c r="N677" s="10">
        <v>0</v>
      </c>
      <c r="O677" s="47"/>
      <c r="P677" s="30"/>
      <c r="Q677" s="30"/>
    </row>
    <row r="678" spans="1:17" ht="342" customHeight="1">
      <c r="A678" s="32"/>
      <c r="B678" s="31"/>
      <c r="C678" s="30"/>
      <c r="D678" s="9">
        <v>2020</v>
      </c>
      <c r="E678" s="10">
        <f t="shared" si="323"/>
        <v>309</v>
      </c>
      <c r="F678" s="10">
        <f t="shared" si="323"/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309</v>
      </c>
      <c r="L678" s="10">
        <v>0</v>
      </c>
      <c r="M678" s="10">
        <v>0</v>
      </c>
      <c r="N678" s="10">
        <v>0</v>
      </c>
      <c r="O678" s="47"/>
      <c r="P678" s="30"/>
      <c r="Q678" s="30"/>
    </row>
    <row r="679" spans="1:17" ht="31.5" customHeight="1">
      <c r="A679" s="32" t="s">
        <v>219</v>
      </c>
      <c r="B679" s="31" t="s">
        <v>66</v>
      </c>
      <c r="C679" s="30" t="s">
        <v>65</v>
      </c>
      <c r="D679" s="8" t="s">
        <v>1</v>
      </c>
      <c r="E679" s="10">
        <f>E680+E681+E682</f>
        <v>3263.3</v>
      </c>
      <c r="F679" s="10">
        <f aca="true" t="shared" si="324" ref="F679:N679">F680+F681+F682</f>
        <v>17.6</v>
      </c>
      <c r="G679" s="10">
        <f t="shared" si="324"/>
        <v>0</v>
      </c>
      <c r="H679" s="10">
        <f t="shared" si="324"/>
        <v>0</v>
      </c>
      <c r="I679" s="10">
        <f t="shared" si="324"/>
        <v>0</v>
      </c>
      <c r="J679" s="10">
        <f t="shared" si="324"/>
        <v>0</v>
      </c>
      <c r="K679" s="10">
        <f t="shared" si="324"/>
        <v>3263.3</v>
      </c>
      <c r="L679" s="10">
        <f t="shared" si="324"/>
        <v>17.6</v>
      </c>
      <c r="M679" s="10">
        <f t="shared" si="324"/>
        <v>0</v>
      </c>
      <c r="N679" s="10">
        <f t="shared" si="324"/>
        <v>0</v>
      </c>
      <c r="O679" s="30" t="s">
        <v>559</v>
      </c>
      <c r="P679" s="30" t="s">
        <v>697</v>
      </c>
      <c r="Q679" s="30" t="s">
        <v>728</v>
      </c>
    </row>
    <row r="680" spans="1:17" ht="31.5" customHeight="1">
      <c r="A680" s="32"/>
      <c r="B680" s="31"/>
      <c r="C680" s="30"/>
      <c r="D680" s="9">
        <v>2018</v>
      </c>
      <c r="E680" s="10">
        <f aca="true" t="shared" si="325" ref="E680:F682">G680+I680+K680+M680</f>
        <v>1163.3</v>
      </c>
      <c r="F680" s="10">
        <f t="shared" si="325"/>
        <v>17.6</v>
      </c>
      <c r="G680" s="10">
        <v>0</v>
      </c>
      <c r="H680" s="10">
        <v>0</v>
      </c>
      <c r="I680" s="10">
        <v>0</v>
      </c>
      <c r="J680" s="10">
        <v>0</v>
      </c>
      <c r="K680" s="10">
        <v>1163.3</v>
      </c>
      <c r="L680" s="10">
        <v>17.6</v>
      </c>
      <c r="M680" s="10">
        <v>0</v>
      </c>
      <c r="N680" s="10">
        <v>0</v>
      </c>
      <c r="O680" s="30"/>
      <c r="P680" s="30"/>
      <c r="Q680" s="30"/>
    </row>
    <row r="681" spans="1:17" ht="31.5" customHeight="1">
      <c r="A681" s="32"/>
      <c r="B681" s="31"/>
      <c r="C681" s="30"/>
      <c r="D681" s="9">
        <v>2019</v>
      </c>
      <c r="E681" s="10">
        <f t="shared" si="325"/>
        <v>2100</v>
      </c>
      <c r="F681" s="10">
        <f t="shared" si="325"/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2100</v>
      </c>
      <c r="L681" s="10">
        <v>0</v>
      </c>
      <c r="M681" s="10">
        <v>0</v>
      </c>
      <c r="N681" s="10">
        <v>0</v>
      </c>
      <c r="O681" s="30"/>
      <c r="P681" s="30"/>
      <c r="Q681" s="30"/>
    </row>
    <row r="682" spans="1:17" ht="340.5" customHeight="1">
      <c r="A682" s="32"/>
      <c r="B682" s="31"/>
      <c r="C682" s="30"/>
      <c r="D682" s="9">
        <v>2020</v>
      </c>
      <c r="E682" s="10">
        <f t="shared" si="325"/>
        <v>0</v>
      </c>
      <c r="F682" s="10">
        <f t="shared" si="325"/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30"/>
      <c r="P682" s="30"/>
      <c r="Q682" s="30"/>
    </row>
    <row r="683" spans="1:17" ht="31.5" customHeight="1">
      <c r="A683" s="3" t="s">
        <v>208</v>
      </c>
      <c r="B683" s="45" t="s">
        <v>11</v>
      </c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</row>
    <row r="684" spans="1:17" ht="31.5" customHeight="1">
      <c r="A684" s="43"/>
      <c r="B684" s="36" t="s">
        <v>591</v>
      </c>
      <c r="C684" s="37"/>
      <c r="D684" s="7" t="s">
        <v>1</v>
      </c>
      <c r="E684" s="6">
        <f>E685+E686+E687</f>
        <v>2500</v>
      </c>
      <c r="F684" s="6">
        <f aca="true" t="shared" si="326" ref="F684:N684">F685+F686+F687</f>
        <v>0</v>
      </c>
      <c r="G684" s="6">
        <f t="shared" si="326"/>
        <v>0</v>
      </c>
      <c r="H684" s="6">
        <f t="shared" si="326"/>
        <v>0</v>
      </c>
      <c r="I684" s="6">
        <f t="shared" si="326"/>
        <v>0</v>
      </c>
      <c r="J684" s="6">
        <f t="shared" si="326"/>
        <v>0</v>
      </c>
      <c r="K684" s="6">
        <f t="shared" si="326"/>
        <v>2500</v>
      </c>
      <c r="L684" s="6">
        <f t="shared" si="326"/>
        <v>0</v>
      </c>
      <c r="M684" s="6">
        <f t="shared" si="326"/>
        <v>0</v>
      </c>
      <c r="N684" s="6">
        <f t="shared" si="326"/>
        <v>0</v>
      </c>
      <c r="O684" s="37"/>
      <c r="P684" s="37"/>
      <c r="Q684" s="37"/>
    </row>
    <row r="685" spans="1:17" ht="31.5" customHeight="1">
      <c r="A685" s="43"/>
      <c r="B685" s="36"/>
      <c r="C685" s="37"/>
      <c r="D685" s="4">
        <v>2018</v>
      </c>
      <c r="E685" s="6">
        <f aca="true" t="shared" si="327" ref="E685:F687">G685+I685+K685+M685</f>
        <v>1200</v>
      </c>
      <c r="F685" s="6">
        <f t="shared" si="327"/>
        <v>0</v>
      </c>
      <c r="G685" s="6">
        <f>G689+G693</f>
        <v>0</v>
      </c>
      <c r="H685" s="6">
        <f aca="true" t="shared" si="328" ref="H685:N685">H689+H693</f>
        <v>0</v>
      </c>
      <c r="I685" s="6">
        <f t="shared" si="328"/>
        <v>0</v>
      </c>
      <c r="J685" s="6">
        <f t="shared" si="328"/>
        <v>0</v>
      </c>
      <c r="K685" s="6">
        <f t="shared" si="328"/>
        <v>1200</v>
      </c>
      <c r="L685" s="6">
        <f t="shared" si="328"/>
        <v>0</v>
      </c>
      <c r="M685" s="6">
        <f t="shared" si="328"/>
        <v>0</v>
      </c>
      <c r="N685" s="6">
        <f t="shared" si="328"/>
        <v>0</v>
      </c>
      <c r="O685" s="37"/>
      <c r="P685" s="37"/>
      <c r="Q685" s="37"/>
    </row>
    <row r="686" spans="1:17" ht="31.5" customHeight="1">
      <c r="A686" s="43"/>
      <c r="B686" s="36"/>
      <c r="C686" s="37"/>
      <c r="D686" s="4">
        <v>2019</v>
      </c>
      <c r="E686" s="6">
        <f t="shared" si="327"/>
        <v>1200</v>
      </c>
      <c r="F686" s="6">
        <f t="shared" si="327"/>
        <v>0</v>
      </c>
      <c r="G686" s="6">
        <f>G690+G694</f>
        <v>0</v>
      </c>
      <c r="H686" s="6">
        <f aca="true" t="shared" si="329" ref="H686:N687">H690+H694</f>
        <v>0</v>
      </c>
      <c r="I686" s="6">
        <f t="shared" si="329"/>
        <v>0</v>
      </c>
      <c r="J686" s="6">
        <f t="shared" si="329"/>
        <v>0</v>
      </c>
      <c r="K686" s="6">
        <f t="shared" si="329"/>
        <v>1200</v>
      </c>
      <c r="L686" s="6">
        <f t="shared" si="329"/>
        <v>0</v>
      </c>
      <c r="M686" s="6">
        <f t="shared" si="329"/>
        <v>0</v>
      </c>
      <c r="N686" s="6">
        <f t="shared" si="329"/>
        <v>0</v>
      </c>
      <c r="O686" s="37"/>
      <c r="P686" s="37"/>
      <c r="Q686" s="37"/>
    </row>
    <row r="687" spans="1:17" ht="31.5" customHeight="1">
      <c r="A687" s="43"/>
      <c r="B687" s="36"/>
      <c r="C687" s="37"/>
      <c r="D687" s="4">
        <v>2020</v>
      </c>
      <c r="E687" s="6">
        <f t="shared" si="327"/>
        <v>100</v>
      </c>
      <c r="F687" s="6">
        <f t="shared" si="327"/>
        <v>0</v>
      </c>
      <c r="G687" s="6">
        <f>G691+G695</f>
        <v>0</v>
      </c>
      <c r="H687" s="6">
        <f t="shared" si="329"/>
        <v>0</v>
      </c>
      <c r="I687" s="6">
        <f t="shared" si="329"/>
        <v>0</v>
      </c>
      <c r="J687" s="6">
        <f t="shared" si="329"/>
        <v>0</v>
      </c>
      <c r="K687" s="6">
        <f t="shared" si="329"/>
        <v>100</v>
      </c>
      <c r="L687" s="6">
        <f t="shared" si="329"/>
        <v>0</v>
      </c>
      <c r="M687" s="6">
        <f t="shared" si="329"/>
        <v>0</v>
      </c>
      <c r="N687" s="6">
        <f t="shared" si="329"/>
        <v>0</v>
      </c>
      <c r="O687" s="37"/>
      <c r="P687" s="37"/>
      <c r="Q687" s="37"/>
    </row>
    <row r="688" spans="1:17" ht="31.5" customHeight="1">
      <c r="A688" s="32" t="s">
        <v>209</v>
      </c>
      <c r="B688" s="31" t="s">
        <v>165</v>
      </c>
      <c r="C688" s="30" t="s">
        <v>133</v>
      </c>
      <c r="D688" s="8" t="s">
        <v>1</v>
      </c>
      <c r="E688" s="10">
        <f>E689+E690+E691</f>
        <v>300</v>
      </c>
      <c r="F688" s="10">
        <f aca="true" t="shared" si="330" ref="F688:N688">F689+F690+F691</f>
        <v>0</v>
      </c>
      <c r="G688" s="10">
        <f t="shared" si="330"/>
        <v>0</v>
      </c>
      <c r="H688" s="10">
        <f t="shared" si="330"/>
        <v>0</v>
      </c>
      <c r="I688" s="10">
        <f t="shared" si="330"/>
        <v>0</v>
      </c>
      <c r="J688" s="10">
        <f t="shared" si="330"/>
        <v>0</v>
      </c>
      <c r="K688" s="10">
        <f t="shared" si="330"/>
        <v>300</v>
      </c>
      <c r="L688" s="10">
        <f t="shared" si="330"/>
        <v>0</v>
      </c>
      <c r="M688" s="10">
        <f t="shared" si="330"/>
        <v>0</v>
      </c>
      <c r="N688" s="10">
        <f t="shared" si="330"/>
        <v>0</v>
      </c>
      <c r="O688" s="30" t="s">
        <v>552</v>
      </c>
      <c r="P688" s="30" t="s">
        <v>497</v>
      </c>
      <c r="Q688" s="30"/>
    </row>
    <row r="689" spans="1:17" ht="31.5" customHeight="1">
      <c r="A689" s="32"/>
      <c r="B689" s="31"/>
      <c r="C689" s="30"/>
      <c r="D689" s="9">
        <v>2018</v>
      </c>
      <c r="E689" s="10">
        <f aca="true" t="shared" si="331" ref="E689:F691">G689+I689+K689+M689</f>
        <v>100</v>
      </c>
      <c r="F689" s="10">
        <f t="shared" si="331"/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100</v>
      </c>
      <c r="L689" s="10">
        <v>0</v>
      </c>
      <c r="M689" s="10">
        <v>0</v>
      </c>
      <c r="N689" s="10">
        <v>0</v>
      </c>
      <c r="O689" s="30"/>
      <c r="P689" s="30"/>
      <c r="Q689" s="30"/>
    </row>
    <row r="690" spans="1:17" ht="31.5" customHeight="1">
      <c r="A690" s="32"/>
      <c r="B690" s="31"/>
      <c r="C690" s="30"/>
      <c r="D690" s="9">
        <v>2019</v>
      </c>
      <c r="E690" s="10">
        <f t="shared" si="331"/>
        <v>100</v>
      </c>
      <c r="F690" s="10">
        <f t="shared" si="331"/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100</v>
      </c>
      <c r="L690" s="10">
        <v>0</v>
      </c>
      <c r="M690" s="10">
        <v>0</v>
      </c>
      <c r="N690" s="10">
        <v>0</v>
      </c>
      <c r="O690" s="30"/>
      <c r="P690" s="30"/>
      <c r="Q690" s="30"/>
    </row>
    <row r="691" spans="1:17" ht="345" customHeight="1">
      <c r="A691" s="32"/>
      <c r="B691" s="31"/>
      <c r="C691" s="30"/>
      <c r="D691" s="9">
        <v>2020</v>
      </c>
      <c r="E691" s="10">
        <f t="shared" si="331"/>
        <v>100</v>
      </c>
      <c r="F691" s="10">
        <f t="shared" si="331"/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100</v>
      </c>
      <c r="L691" s="10">
        <v>0</v>
      </c>
      <c r="M691" s="10">
        <v>0</v>
      </c>
      <c r="N691" s="10">
        <v>0</v>
      </c>
      <c r="O691" s="30"/>
      <c r="P691" s="30"/>
      <c r="Q691" s="30"/>
    </row>
    <row r="692" spans="1:17" ht="31.5" customHeight="1">
      <c r="A692" s="32" t="s">
        <v>210</v>
      </c>
      <c r="B692" s="31" t="s">
        <v>191</v>
      </c>
      <c r="C692" s="30" t="s">
        <v>190</v>
      </c>
      <c r="D692" s="8" t="s">
        <v>1</v>
      </c>
      <c r="E692" s="10">
        <f>E693+E694+E695</f>
        <v>2200</v>
      </c>
      <c r="F692" s="10">
        <f aca="true" t="shared" si="332" ref="F692:N692">F693+F694+F695</f>
        <v>0</v>
      </c>
      <c r="G692" s="10">
        <f t="shared" si="332"/>
        <v>0</v>
      </c>
      <c r="H692" s="10">
        <f t="shared" si="332"/>
        <v>0</v>
      </c>
      <c r="I692" s="10">
        <f t="shared" si="332"/>
        <v>0</v>
      </c>
      <c r="J692" s="10">
        <f t="shared" si="332"/>
        <v>0</v>
      </c>
      <c r="K692" s="10">
        <f t="shared" si="332"/>
        <v>2200</v>
      </c>
      <c r="L692" s="10">
        <f t="shared" si="332"/>
        <v>0</v>
      </c>
      <c r="M692" s="10">
        <f t="shared" si="332"/>
        <v>0</v>
      </c>
      <c r="N692" s="10">
        <f t="shared" si="332"/>
        <v>0</v>
      </c>
      <c r="O692" s="30" t="s">
        <v>558</v>
      </c>
      <c r="P692" s="30" t="s">
        <v>503</v>
      </c>
      <c r="Q692" s="30"/>
    </row>
    <row r="693" spans="1:17" ht="31.5" customHeight="1">
      <c r="A693" s="32"/>
      <c r="B693" s="31"/>
      <c r="C693" s="30"/>
      <c r="D693" s="9">
        <v>2018</v>
      </c>
      <c r="E693" s="10">
        <f aca="true" t="shared" si="333" ref="E693:F695">G693+I693+K693+M693</f>
        <v>1100</v>
      </c>
      <c r="F693" s="10">
        <f t="shared" si="333"/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1100</v>
      </c>
      <c r="L693" s="10">
        <v>0</v>
      </c>
      <c r="M693" s="10">
        <v>0</v>
      </c>
      <c r="N693" s="10">
        <v>0</v>
      </c>
      <c r="O693" s="30"/>
      <c r="P693" s="30"/>
      <c r="Q693" s="30"/>
    </row>
    <row r="694" spans="1:17" ht="31.5" customHeight="1">
      <c r="A694" s="32"/>
      <c r="B694" s="31"/>
      <c r="C694" s="30"/>
      <c r="D694" s="9">
        <v>2019</v>
      </c>
      <c r="E694" s="10">
        <f t="shared" si="333"/>
        <v>1100</v>
      </c>
      <c r="F694" s="10">
        <f t="shared" si="333"/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1100</v>
      </c>
      <c r="L694" s="10">
        <v>0</v>
      </c>
      <c r="M694" s="10">
        <v>0</v>
      </c>
      <c r="N694" s="10">
        <v>0</v>
      </c>
      <c r="O694" s="30"/>
      <c r="P694" s="30"/>
      <c r="Q694" s="30"/>
    </row>
    <row r="695" spans="1:17" ht="349.5" customHeight="1">
      <c r="A695" s="32"/>
      <c r="B695" s="31"/>
      <c r="C695" s="30"/>
      <c r="D695" s="9">
        <v>2020</v>
      </c>
      <c r="E695" s="10">
        <f t="shared" si="333"/>
        <v>0</v>
      </c>
      <c r="F695" s="10">
        <f t="shared" si="333"/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30"/>
      <c r="P695" s="30"/>
      <c r="Q695" s="30"/>
    </row>
    <row r="696" spans="1:17" ht="31.5" customHeight="1">
      <c r="A696" s="3" t="s">
        <v>8</v>
      </c>
      <c r="B696" s="45" t="s">
        <v>4</v>
      </c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</row>
    <row r="697" spans="1:17" ht="31.5" customHeight="1">
      <c r="A697" s="43"/>
      <c r="B697" s="36" t="s">
        <v>185</v>
      </c>
      <c r="C697" s="37"/>
      <c r="D697" s="7" t="s">
        <v>1</v>
      </c>
      <c r="E697" s="6">
        <f>E698+E699+E700</f>
        <v>18957.5</v>
      </c>
      <c r="F697" s="6">
        <f aca="true" t="shared" si="334" ref="F697:N697">F698+F699+F700</f>
        <v>0</v>
      </c>
      <c r="G697" s="6">
        <f t="shared" si="334"/>
        <v>0</v>
      </c>
      <c r="H697" s="6">
        <f t="shared" si="334"/>
        <v>0</v>
      </c>
      <c r="I697" s="6">
        <f t="shared" si="334"/>
        <v>12919.8</v>
      </c>
      <c r="J697" s="6">
        <f t="shared" si="334"/>
        <v>0</v>
      </c>
      <c r="K697" s="6">
        <f t="shared" si="334"/>
        <v>6037.700000000001</v>
      </c>
      <c r="L697" s="6">
        <f t="shared" si="334"/>
        <v>0</v>
      </c>
      <c r="M697" s="6">
        <f t="shared" si="334"/>
        <v>0</v>
      </c>
      <c r="N697" s="6">
        <f t="shared" si="334"/>
        <v>0</v>
      </c>
      <c r="O697" s="37"/>
      <c r="P697" s="37"/>
      <c r="Q697" s="37"/>
    </row>
    <row r="698" spans="1:17" ht="31.5" customHeight="1">
      <c r="A698" s="43"/>
      <c r="B698" s="36"/>
      <c r="C698" s="37"/>
      <c r="D698" s="4">
        <v>2018</v>
      </c>
      <c r="E698" s="6">
        <f aca="true" t="shared" si="335" ref="E698:F700">G698+I698+K698+M698</f>
        <v>13862.699999999999</v>
      </c>
      <c r="F698" s="6">
        <f t="shared" si="335"/>
        <v>0</v>
      </c>
      <c r="G698" s="6">
        <f>G702+G706+G710+G714+G718+G722+G726+G730+G734</f>
        <v>0</v>
      </c>
      <c r="H698" s="6">
        <f aca="true" t="shared" si="336" ref="H698:N698">H702+H706+H710+H714+H718+H722+H726+H730+H734</f>
        <v>0</v>
      </c>
      <c r="I698" s="6">
        <f t="shared" si="336"/>
        <v>11119.8</v>
      </c>
      <c r="J698" s="6">
        <f t="shared" si="336"/>
        <v>0</v>
      </c>
      <c r="K698" s="6">
        <f t="shared" si="336"/>
        <v>2742.9</v>
      </c>
      <c r="L698" s="6">
        <f t="shared" si="336"/>
        <v>0</v>
      </c>
      <c r="M698" s="6">
        <f t="shared" si="336"/>
        <v>0</v>
      </c>
      <c r="N698" s="6">
        <f t="shared" si="336"/>
        <v>0</v>
      </c>
      <c r="O698" s="37"/>
      <c r="P698" s="37"/>
      <c r="Q698" s="37"/>
    </row>
    <row r="699" spans="1:17" ht="31.5" customHeight="1">
      <c r="A699" s="43"/>
      <c r="B699" s="36"/>
      <c r="C699" s="37"/>
      <c r="D699" s="4">
        <v>2019</v>
      </c>
      <c r="E699" s="6">
        <f t="shared" si="335"/>
        <v>4072.8</v>
      </c>
      <c r="F699" s="6">
        <f t="shared" si="335"/>
        <v>0</v>
      </c>
      <c r="G699" s="6">
        <f>G703+G707+G711+G715+G719+G723+G727+G731+G735</f>
        <v>0</v>
      </c>
      <c r="H699" s="6">
        <f aca="true" t="shared" si="337" ref="H699:N699">H703+H707+H711+H715+H719+H723+H727+H731+H735</f>
        <v>0</v>
      </c>
      <c r="I699" s="6">
        <f t="shared" si="337"/>
        <v>1800</v>
      </c>
      <c r="J699" s="6">
        <f t="shared" si="337"/>
        <v>0</v>
      </c>
      <c r="K699" s="6">
        <f t="shared" si="337"/>
        <v>2272.8</v>
      </c>
      <c r="L699" s="6">
        <f t="shared" si="337"/>
        <v>0</v>
      </c>
      <c r="M699" s="6">
        <f t="shared" si="337"/>
        <v>0</v>
      </c>
      <c r="N699" s="6">
        <f t="shared" si="337"/>
        <v>0</v>
      </c>
      <c r="O699" s="37"/>
      <c r="P699" s="37"/>
      <c r="Q699" s="37"/>
    </row>
    <row r="700" spans="1:17" ht="31.5" customHeight="1">
      <c r="A700" s="43"/>
      <c r="B700" s="36"/>
      <c r="C700" s="37"/>
      <c r="D700" s="4">
        <v>2020</v>
      </c>
      <c r="E700" s="6">
        <f t="shared" si="335"/>
        <v>1022</v>
      </c>
      <c r="F700" s="6">
        <f t="shared" si="335"/>
        <v>0</v>
      </c>
      <c r="G700" s="6">
        <f>G704+G708+G712+G716+G720+G724+G728+G732+G736</f>
        <v>0</v>
      </c>
      <c r="H700" s="6">
        <f aca="true" t="shared" si="338" ref="H700:N700">H704+H708+H712+H716+H720+H724+H728+H732+H736</f>
        <v>0</v>
      </c>
      <c r="I700" s="6">
        <f t="shared" si="338"/>
        <v>0</v>
      </c>
      <c r="J700" s="6">
        <f t="shared" si="338"/>
        <v>0</v>
      </c>
      <c r="K700" s="6">
        <f t="shared" si="338"/>
        <v>1022</v>
      </c>
      <c r="L700" s="6">
        <f t="shared" si="338"/>
        <v>0</v>
      </c>
      <c r="M700" s="6">
        <f t="shared" si="338"/>
        <v>0</v>
      </c>
      <c r="N700" s="6">
        <f t="shared" si="338"/>
        <v>0</v>
      </c>
      <c r="O700" s="37"/>
      <c r="P700" s="37"/>
      <c r="Q700" s="37"/>
    </row>
    <row r="701" spans="1:17" ht="31.5" customHeight="1">
      <c r="A701" s="32" t="s">
        <v>211</v>
      </c>
      <c r="B701" s="31" t="s">
        <v>163</v>
      </c>
      <c r="C701" s="30" t="s">
        <v>133</v>
      </c>
      <c r="D701" s="8" t="s">
        <v>1</v>
      </c>
      <c r="E701" s="10">
        <f>E702+E703+E704</f>
        <v>100</v>
      </c>
      <c r="F701" s="10">
        <f aca="true" t="shared" si="339" ref="F701:N701">F702+F703+F704</f>
        <v>0</v>
      </c>
      <c r="G701" s="10">
        <f t="shared" si="339"/>
        <v>0</v>
      </c>
      <c r="H701" s="10">
        <f t="shared" si="339"/>
        <v>0</v>
      </c>
      <c r="I701" s="10">
        <f t="shared" si="339"/>
        <v>0</v>
      </c>
      <c r="J701" s="10">
        <f t="shared" si="339"/>
        <v>0</v>
      </c>
      <c r="K701" s="10">
        <f t="shared" si="339"/>
        <v>100</v>
      </c>
      <c r="L701" s="10">
        <f t="shared" si="339"/>
        <v>0</v>
      </c>
      <c r="M701" s="10">
        <f t="shared" si="339"/>
        <v>0</v>
      </c>
      <c r="N701" s="10">
        <f t="shared" si="339"/>
        <v>0</v>
      </c>
      <c r="O701" s="30" t="s">
        <v>587</v>
      </c>
      <c r="P701" s="30" t="s">
        <v>699</v>
      </c>
      <c r="Q701" s="30"/>
    </row>
    <row r="702" spans="1:17" ht="31.5" customHeight="1">
      <c r="A702" s="32"/>
      <c r="B702" s="31"/>
      <c r="C702" s="30"/>
      <c r="D702" s="9">
        <v>2018</v>
      </c>
      <c r="E702" s="10">
        <f aca="true" t="shared" si="340" ref="E702:F704">G702+I702+K702+M702</f>
        <v>100</v>
      </c>
      <c r="F702" s="10">
        <f t="shared" si="340"/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100</v>
      </c>
      <c r="L702" s="10">
        <v>0</v>
      </c>
      <c r="M702" s="10">
        <v>0</v>
      </c>
      <c r="N702" s="10">
        <v>0</v>
      </c>
      <c r="O702" s="37"/>
      <c r="P702" s="30"/>
      <c r="Q702" s="30"/>
    </row>
    <row r="703" spans="1:17" ht="31.5" customHeight="1">
      <c r="A703" s="32"/>
      <c r="B703" s="31"/>
      <c r="C703" s="30"/>
      <c r="D703" s="9">
        <v>2019</v>
      </c>
      <c r="E703" s="10">
        <f t="shared" si="340"/>
        <v>0</v>
      </c>
      <c r="F703" s="10">
        <f t="shared" si="340"/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37"/>
      <c r="P703" s="30"/>
      <c r="Q703" s="30"/>
    </row>
    <row r="704" spans="1:17" ht="203.25" customHeight="1">
      <c r="A704" s="32"/>
      <c r="B704" s="31"/>
      <c r="C704" s="30"/>
      <c r="D704" s="9">
        <v>2020</v>
      </c>
      <c r="E704" s="10">
        <f t="shared" si="340"/>
        <v>0</v>
      </c>
      <c r="F704" s="10">
        <f t="shared" si="340"/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37"/>
      <c r="P704" s="30"/>
      <c r="Q704" s="30"/>
    </row>
    <row r="705" spans="1:17" ht="31.5" customHeight="1">
      <c r="A705" s="32" t="s">
        <v>212</v>
      </c>
      <c r="B705" s="31" t="s">
        <v>162</v>
      </c>
      <c r="C705" s="30" t="s">
        <v>133</v>
      </c>
      <c r="D705" s="8" t="s">
        <v>1</v>
      </c>
      <c r="E705" s="10">
        <f>E706+E707+E708</f>
        <v>2000</v>
      </c>
      <c r="F705" s="10">
        <f aca="true" t="shared" si="341" ref="F705:N705">F706+F707+F708</f>
        <v>0</v>
      </c>
      <c r="G705" s="10">
        <f t="shared" si="341"/>
        <v>0</v>
      </c>
      <c r="H705" s="10">
        <f t="shared" si="341"/>
        <v>0</v>
      </c>
      <c r="I705" s="10">
        <f t="shared" si="341"/>
        <v>1800</v>
      </c>
      <c r="J705" s="10">
        <f t="shared" si="341"/>
        <v>0</v>
      </c>
      <c r="K705" s="10">
        <f t="shared" si="341"/>
        <v>200</v>
      </c>
      <c r="L705" s="10">
        <f t="shared" si="341"/>
        <v>0</v>
      </c>
      <c r="M705" s="10">
        <f t="shared" si="341"/>
        <v>0</v>
      </c>
      <c r="N705" s="10">
        <f t="shared" si="341"/>
        <v>0</v>
      </c>
      <c r="O705" s="30" t="s">
        <v>552</v>
      </c>
      <c r="P705" s="30" t="s">
        <v>700</v>
      </c>
      <c r="Q705" s="30"/>
    </row>
    <row r="706" spans="1:17" ht="31.5" customHeight="1">
      <c r="A706" s="32"/>
      <c r="B706" s="31"/>
      <c r="C706" s="30"/>
      <c r="D706" s="9">
        <v>2018</v>
      </c>
      <c r="E706" s="10">
        <f aca="true" t="shared" si="342" ref="E706:F708">G706+I706+K706+M706</f>
        <v>0</v>
      </c>
      <c r="F706" s="10">
        <f t="shared" si="342"/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37"/>
      <c r="P706" s="30"/>
      <c r="Q706" s="30"/>
    </row>
    <row r="707" spans="1:17" ht="31.5" customHeight="1">
      <c r="A707" s="32"/>
      <c r="B707" s="31"/>
      <c r="C707" s="30"/>
      <c r="D707" s="9">
        <v>2019</v>
      </c>
      <c r="E707" s="10">
        <f t="shared" si="342"/>
        <v>2000</v>
      </c>
      <c r="F707" s="10">
        <f t="shared" si="342"/>
        <v>0</v>
      </c>
      <c r="G707" s="10">
        <v>0</v>
      </c>
      <c r="H707" s="10">
        <v>0</v>
      </c>
      <c r="I707" s="10">
        <v>1800</v>
      </c>
      <c r="J707" s="10">
        <v>0</v>
      </c>
      <c r="K707" s="10">
        <v>200</v>
      </c>
      <c r="L707" s="10">
        <v>0</v>
      </c>
      <c r="M707" s="10">
        <v>0</v>
      </c>
      <c r="N707" s="10">
        <v>0</v>
      </c>
      <c r="O707" s="37"/>
      <c r="P707" s="30"/>
      <c r="Q707" s="30"/>
    </row>
    <row r="708" spans="1:17" ht="340.5" customHeight="1">
      <c r="A708" s="32"/>
      <c r="B708" s="31"/>
      <c r="C708" s="30"/>
      <c r="D708" s="9">
        <v>2020</v>
      </c>
      <c r="E708" s="10">
        <f t="shared" si="342"/>
        <v>0</v>
      </c>
      <c r="F708" s="10">
        <f t="shared" si="342"/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37"/>
      <c r="P708" s="30"/>
      <c r="Q708" s="30"/>
    </row>
    <row r="709" spans="1:17" ht="31.5" customHeight="1">
      <c r="A709" s="32" t="s">
        <v>213</v>
      </c>
      <c r="B709" s="31" t="s">
        <v>230</v>
      </c>
      <c r="C709" s="30" t="s">
        <v>114</v>
      </c>
      <c r="D709" s="8" t="s">
        <v>1</v>
      </c>
      <c r="E709" s="10">
        <f>E710+E711+E712</f>
        <v>54</v>
      </c>
      <c r="F709" s="10">
        <f aca="true" t="shared" si="343" ref="F709:N709">F710+F711+F712</f>
        <v>0</v>
      </c>
      <c r="G709" s="10">
        <f t="shared" si="343"/>
        <v>0</v>
      </c>
      <c r="H709" s="10">
        <f t="shared" si="343"/>
        <v>0</v>
      </c>
      <c r="I709" s="10">
        <f t="shared" si="343"/>
        <v>0</v>
      </c>
      <c r="J709" s="10">
        <f t="shared" si="343"/>
        <v>0</v>
      </c>
      <c r="K709" s="10">
        <f t="shared" si="343"/>
        <v>54</v>
      </c>
      <c r="L709" s="10">
        <f t="shared" si="343"/>
        <v>0</v>
      </c>
      <c r="M709" s="10">
        <f t="shared" si="343"/>
        <v>0</v>
      </c>
      <c r="N709" s="10">
        <f t="shared" si="343"/>
        <v>0</v>
      </c>
      <c r="O709" s="30" t="s">
        <v>563</v>
      </c>
      <c r="P709" s="30" t="s">
        <v>698</v>
      </c>
      <c r="Q709" s="30"/>
    </row>
    <row r="710" spans="1:17" ht="31.5" customHeight="1">
      <c r="A710" s="32"/>
      <c r="B710" s="31"/>
      <c r="C710" s="30"/>
      <c r="D710" s="9">
        <v>2018</v>
      </c>
      <c r="E710" s="10">
        <f aca="true" t="shared" si="344" ref="E710:F712">G710+I710+K710+M710</f>
        <v>18</v>
      </c>
      <c r="F710" s="10">
        <f t="shared" si="344"/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18</v>
      </c>
      <c r="L710" s="10">
        <v>0</v>
      </c>
      <c r="M710" s="10">
        <v>0</v>
      </c>
      <c r="N710" s="10">
        <v>0</v>
      </c>
      <c r="O710" s="30"/>
      <c r="P710" s="30"/>
      <c r="Q710" s="30"/>
    </row>
    <row r="711" spans="1:17" ht="31.5" customHeight="1">
      <c r="A711" s="32"/>
      <c r="B711" s="31"/>
      <c r="C711" s="30"/>
      <c r="D711" s="9">
        <v>2019</v>
      </c>
      <c r="E711" s="10">
        <f t="shared" si="344"/>
        <v>18</v>
      </c>
      <c r="F711" s="10">
        <f t="shared" si="344"/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18</v>
      </c>
      <c r="L711" s="10">
        <v>0</v>
      </c>
      <c r="M711" s="10">
        <v>0</v>
      </c>
      <c r="N711" s="10">
        <v>0</v>
      </c>
      <c r="O711" s="30"/>
      <c r="P711" s="30"/>
      <c r="Q711" s="30"/>
    </row>
    <row r="712" spans="1:17" ht="346.5" customHeight="1">
      <c r="A712" s="32"/>
      <c r="B712" s="31"/>
      <c r="C712" s="30"/>
      <c r="D712" s="9">
        <v>2020</v>
      </c>
      <c r="E712" s="10">
        <f t="shared" si="344"/>
        <v>18</v>
      </c>
      <c r="F712" s="10">
        <f t="shared" si="344"/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18</v>
      </c>
      <c r="L712" s="10">
        <v>0</v>
      </c>
      <c r="M712" s="10">
        <v>0</v>
      </c>
      <c r="N712" s="10">
        <v>0</v>
      </c>
      <c r="O712" s="30"/>
      <c r="P712" s="30"/>
      <c r="Q712" s="30"/>
    </row>
    <row r="713" spans="1:17" ht="31.5" customHeight="1">
      <c r="A713" s="32" t="s">
        <v>214</v>
      </c>
      <c r="B713" s="31" t="s">
        <v>232</v>
      </c>
      <c r="C713" s="30" t="s">
        <v>114</v>
      </c>
      <c r="D713" s="8" t="s">
        <v>1</v>
      </c>
      <c r="E713" s="10">
        <f>E714+E715+E716</f>
        <v>108</v>
      </c>
      <c r="F713" s="10">
        <f aca="true" t="shared" si="345" ref="F713:N713">F714+F715+F716</f>
        <v>0</v>
      </c>
      <c r="G713" s="10">
        <f t="shared" si="345"/>
        <v>0</v>
      </c>
      <c r="H713" s="10">
        <f t="shared" si="345"/>
        <v>0</v>
      </c>
      <c r="I713" s="10">
        <f t="shared" si="345"/>
        <v>0</v>
      </c>
      <c r="J713" s="10">
        <f t="shared" si="345"/>
        <v>0</v>
      </c>
      <c r="K713" s="10">
        <f t="shared" si="345"/>
        <v>108</v>
      </c>
      <c r="L713" s="10">
        <f t="shared" si="345"/>
        <v>0</v>
      </c>
      <c r="M713" s="10">
        <f t="shared" si="345"/>
        <v>0</v>
      </c>
      <c r="N713" s="10">
        <f t="shared" si="345"/>
        <v>0</v>
      </c>
      <c r="O713" s="30" t="s">
        <v>563</v>
      </c>
      <c r="P713" s="30" t="s">
        <v>698</v>
      </c>
      <c r="Q713" s="30"/>
    </row>
    <row r="714" spans="1:17" ht="31.5" customHeight="1">
      <c r="A714" s="32"/>
      <c r="B714" s="31"/>
      <c r="C714" s="30"/>
      <c r="D714" s="9">
        <v>2018</v>
      </c>
      <c r="E714" s="10">
        <f aca="true" t="shared" si="346" ref="E714:F716">G714+I714+K714+M714</f>
        <v>36</v>
      </c>
      <c r="F714" s="10">
        <f t="shared" si="346"/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f>18+18</f>
        <v>36</v>
      </c>
      <c r="L714" s="10">
        <v>0</v>
      </c>
      <c r="M714" s="10">
        <v>0</v>
      </c>
      <c r="N714" s="10">
        <v>0</v>
      </c>
      <c r="O714" s="30"/>
      <c r="P714" s="30"/>
      <c r="Q714" s="30"/>
    </row>
    <row r="715" spans="1:17" ht="31.5" customHeight="1">
      <c r="A715" s="32"/>
      <c r="B715" s="31"/>
      <c r="C715" s="30"/>
      <c r="D715" s="9">
        <v>2019</v>
      </c>
      <c r="E715" s="10">
        <f t="shared" si="346"/>
        <v>36</v>
      </c>
      <c r="F715" s="10">
        <f t="shared" si="346"/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36</v>
      </c>
      <c r="L715" s="10">
        <v>0</v>
      </c>
      <c r="M715" s="10">
        <v>0</v>
      </c>
      <c r="N715" s="10">
        <v>0</v>
      </c>
      <c r="O715" s="30"/>
      <c r="P715" s="30"/>
      <c r="Q715" s="30"/>
    </row>
    <row r="716" spans="1:17" ht="343.5" customHeight="1">
      <c r="A716" s="32"/>
      <c r="B716" s="31"/>
      <c r="C716" s="30"/>
      <c r="D716" s="9">
        <v>2020</v>
      </c>
      <c r="E716" s="10">
        <f t="shared" si="346"/>
        <v>36</v>
      </c>
      <c r="F716" s="10">
        <f t="shared" si="346"/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36</v>
      </c>
      <c r="L716" s="10">
        <v>0</v>
      </c>
      <c r="M716" s="10">
        <v>0</v>
      </c>
      <c r="N716" s="10">
        <v>0</v>
      </c>
      <c r="O716" s="30"/>
      <c r="P716" s="30"/>
      <c r="Q716" s="30"/>
    </row>
    <row r="717" spans="1:17" ht="31.5" customHeight="1">
      <c r="A717" s="32" t="s">
        <v>215</v>
      </c>
      <c r="B717" s="31" t="s">
        <v>481</v>
      </c>
      <c r="C717" s="30" t="s">
        <v>109</v>
      </c>
      <c r="D717" s="8" t="s">
        <v>1</v>
      </c>
      <c r="E717" s="10">
        <f>E718+E719+E720</f>
        <v>6041</v>
      </c>
      <c r="F717" s="10">
        <f aca="true" t="shared" si="347" ref="F717:N717">F718+F719+F720</f>
        <v>0</v>
      </c>
      <c r="G717" s="10">
        <f t="shared" si="347"/>
        <v>0</v>
      </c>
      <c r="H717" s="10">
        <f t="shared" si="347"/>
        <v>0</v>
      </c>
      <c r="I717" s="10">
        <f t="shared" si="347"/>
        <v>4833</v>
      </c>
      <c r="J717" s="10">
        <f t="shared" si="347"/>
        <v>0</v>
      </c>
      <c r="K717" s="10">
        <f t="shared" si="347"/>
        <v>1208</v>
      </c>
      <c r="L717" s="10">
        <f t="shared" si="347"/>
        <v>0</v>
      </c>
      <c r="M717" s="10">
        <f t="shared" si="347"/>
        <v>0</v>
      </c>
      <c r="N717" s="10">
        <f t="shared" si="347"/>
        <v>0</v>
      </c>
      <c r="O717" s="30" t="s">
        <v>561</v>
      </c>
      <c r="P717" s="30" t="s">
        <v>599</v>
      </c>
      <c r="Q717" s="30"/>
    </row>
    <row r="718" spans="1:17" ht="31.5" customHeight="1">
      <c r="A718" s="32"/>
      <c r="B718" s="31"/>
      <c r="C718" s="30"/>
      <c r="D718" s="9">
        <v>2018</v>
      </c>
      <c r="E718" s="10">
        <f aca="true" t="shared" si="348" ref="E718:F720">G718+I718+K718+M718</f>
        <v>6041</v>
      </c>
      <c r="F718" s="10">
        <f t="shared" si="348"/>
        <v>0</v>
      </c>
      <c r="G718" s="10">
        <v>0</v>
      </c>
      <c r="H718" s="10">
        <v>0</v>
      </c>
      <c r="I718" s="10">
        <v>4833</v>
      </c>
      <c r="J718" s="10">
        <v>0</v>
      </c>
      <c r="K718" s="10">
        <v>1208</v>
      </c>
      <c r="L718" s="10">
        <v>0</v>
      </c>
      <c r="M718" s="10">
        <v>0</v>
      </c>
      <c r="N718" s="10">
        <v>0</v>
      </c>
      <c r="O718" s="30"/>
      <c r="P718" s="30"/>
      <c r="Q718" s="30"/>
    </row>
    <row r="719" spans="1:17" ht="31.5" customHeight="1">
      <c r="A719" s="32"/>
      <c r="B719" s="31"/>
      <c r="C719" s="30"/>
      <c r="D719" s="9">
        <v>2019</v>
      </c>
      <c r="E719" s="10">
        <f t="shared" si="348"/>
        <v>0</v>
      </c>
      <c r="F719" s="10">
        <f t="shared" si="348"/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30"/>
      <c r="P719" s="30"/>
      <c r="Q719" s="30"/>
    </row>
    <row r="720" spans="1:17" ht="207.75" customHeight="1">
      <c r="A720" s="32"/>
      <c r="B720" s="31"/>
      <c r="C720" s="30"/>
      <c r="D720" s="9">
        <v>2020</v>
      </c>
      <c r="E720" s="10">
        <f t="shared" si="348"/>
        <v>0</v>
      </c>
      <c r="F720" s="10">
        <f t="shared" si="348"/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30"/>
      <c r="P720" s="30"/>
      <c r="Q720" s="30"/>
    </row>
    <row r="721" spans="1:17" ht="31.5" customHeight="1">
      <c r="A721" s="32" t="s">
        <v>216</v>
      </c>
      <c r="B721" s="31" t="s">
        <v>500</v>
      </c>
      <c r="C721" s="30" t="s">
        <v>124</v>
      </c>
      <c r="D721" s="8" t="s">
        <v>1</v>
      </c>
      <c r="E721" s="10">
        <f>E722+E723+E724</f>
        <v>900</v>
      </c>
      <c r="F721" s="10">
        <f aca="true" t="shared" si="349" ref="F721:N721">F722+F723+F724</f>
        <v>0</v>
      </c>
      <c r="G721" s="10">
        <f t="shared" si="349"/>
        <v>0</v>
      </c>
      <c r="H721" s="10">
        <f t="shared" si="349"/>
        <v>0</v>
      </c>
      <c r="I721" s="10">
        <f t="shared" si="349"/>
        <v>0</v>
      </c>
      <c r="J721" s="10">
        <f t="shared" si="349"/>
        <v>0</v>
      </c>
      <c r="K721" s="10">
        <f t="shared" si="349"/>
        <v>900</v>
      </c>
      <c r="L721" s="10">
        <f t="shared" si="349"/>
        <v>0</v>
      </c>
      <c r="M721" s="10">
        <f t="shared" si="349"/>
        <v>0</v>
      </c>
      <c r="N721" s="10">
        <f t="shared" si="349"/>
        <v>0</v>
      </c>
      <c r="O721" s="30" t="s">
        <v>556</v>
      </c>
      <c r="P721" s="30" t="s">
        <v>701</v>
      </c>
      <c r="Q721" s="30"/>
    </row>
    <row r="722" spans="1:17" ht="31.5" customHeight="1">
      <c r="A722" s="32"/>
      <c r="B722" s="31"/>
      <c r="C722" s="30"/>
      <c r="D722" s="9">
        <v>2018</v>
      </c>
      <c r="E722" s="10">
        <f aca="true" t="shared" si="350" ref="E722:F724">G722+I722+K722+M722</f>
        <v>300</v>
      </c>
      <c r="F722" s="10">
        <f t="shared" si="350"/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300</v>
      </c>
      <c r="L722" s="10">
        <v>0</v>
      </c>
      <c r="M722" s="10">
        <f aca="true" t="shared" si="351" ref="M722:M728">M723+M725</f>
        <v>0</v>
      </c>
      <c r="N722" s="10">
        <v>0</v>
      </c>
      <c r="O722" s="30"/>
      <c r="P722" s="30"/>
      <c r="Q722" s="30"/>
    </row>
    <row r="723" spans="1:17" ht="31.5" customHeight="1">
      <c r="A723" s="32"/>
      <c r="B723" s="31"/>
      <c r="C723" s="30"/>
      <c r="D723" s="9">
        <v>2019</v>
      </c>
      <c r="E723" s="10">
        <f t="shared" si="350"/>
        <v>300</v>
      </c>
      <c r="F723" s="10">
        <f t="shared" si="350"/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300</v>
      </c>
      <c r="L723" s="10">
        <v>0</v>
      </c>
      <c r="M723" s="10">
        <f t="shared" si="351"/>
        <v>0</v>
      </c>
      <c r="N723" s="10">
        <v>0</v>
      </c>
      <c r="O723" s="30"/>
      <c r="P723" s="30"/>
      <c r="Q723" s="30"/>
    </row>
    <row r="724" spans="1:17" ht="343.5" customHeight="1">
      <c r="A724" s="32"/>
      <c r="B724" s="31"/>
      <c r="C724" s="30"/>
      <c r="D724" s="9">
        <v>2020</v>
      </c>
      <c r="E724" s="10">
        <f t="shared" si="350"/>
        <v>300</v>
      </c>
      <c r="F724" s="10">
        <f t="shared" si="350"/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300</v>
      </c>
      <c r="L724" s="10">
        <v>0</v>
      </c>
      <c r="M724" s="10">
        <f t="shared" si="351"/>
        <v>0</v>
      </c>
      <c r="N724" s="10">
        <v>0</v>
      </c>
      <c r="O724" s="30"/>
      <c r="P724" s="30"/>
      <c r="Q724" s="30"/>
    </row>
    <row r="725" spans="1:17" ht="31.5" customHeight="1">
      <c r="A725" s="32" t="s">
        <v>217</v>
      </c>
      <c r="B725" s="31" t="s">
        <v>499</v>
      </c>
      <c r="C725" s="30" t="s">
        <v>124</v>
      </c>
      <c r="D725" s="8" t="s">
        <v>1</v>
      </c>
      <c r="E725" s="10">
        <f>E726+E727+E728</f>
        <v>150</v>
      </c>
      <c r="F725" s="10">
        <f aca="true" t="shared" si="352" ref="F725:N725">F726+F727+F728</f>
        <v>0</v>
      </c>
      <c r="G725" s="10">
        <f t="shared" si="352"/>
        <v>0</v>
      </c>
      <c r="H725" s="10">
        <f t="shared" si="352"/>
        <v>0</v>
      </c>
      <c r="I725" s="10">
        <f t="shared" si="352"/>
        <v>0</v>
      </c>
      <c r="J725" s="10">
        <f t="shared" si="352"/>
        <v>0</v>
      </c>
      <c r="K725" s="10">
        <f t="shared" si="352"/>
        <v>150</v>
      </c>
      <c r="L725" s="10">
        <f t="shared" si="352"/>
        <v>0</v>
      </c>
      <c r="M725" s="10">
        <f t="shared" si="352"/>
        <v>0</v>
      </c>
      <c r="N725" s="10">
        <f t="shared" si="352"/>
        <v>0</v>
      </c>
      <c r="O725" s="30" t="s">
        <v>562</v>
      </c>
      <c r="P725" s="30" t="s">
        <v>701</v>
      </c>
      <c r="Q725" s="30"/>
    </row>
    <row r="726" spans="1:17" ht="31.5" customHeight="1">
      <c r="A726" s="32"/>
      <c r="B726" s="31"/>
      <c r="C726" s="30"/>
      <c r="D726" s="9">
        <v>2018</v>
      </c>
      <c r="E726" s="10">
        <f aca="true" t="shared" si="353" ref="E726:F728">G726+I726+K726+M726</f>
        <v>50</v>
      </c>
      <c r="F726" s="10">
        <f t="shared" si="353"/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50</v>
      </c>
      <c r="L726" s="10">
        <v>0</v>
      </c>
      <c r="M726" s="10">
        <f t="shared" si="351"/>
        <v>0</v>
      </c>
      <c r="N726" s="10">
        <v>0</v>
      </c>
      <c r="O726" s="30"/>
      <c r="P726" s="30"/>
      <c r="Q726" s="30"/>
    </row>
    <row r="727" spans="1:17" ht="31.5" customHeight="1">
      <c r="A727" s="32"/>
      <c r="B727" s="31"/>
      <c r="C727" s="30"/>
      <c r="D727" s="9">
        <v>2019</v>
      </c>
      <c r="E727" s="10">
        <f t="shared" si="353"/>
        <v>50</v>
      </c>
      <c r="F727" s="10">
        <f t="shared" si="353"/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50</v>
      </c>
      <c r="L727" s="10">
        <v>0</v>
      </c>
      <c r="M727" s="10">
        <f t="shared" si="351"/>
        <v>0</v>
      </c>
      <c r="N727" s="10">
        <v>0</v>
      </c>
      <c r="O727" s="30"/>
      <c r="P727" s="30"/>
      <c r="Q727" s="30"/>
    </row>
    <row r="728" spans="1:17" ht="206.25" customHeight="1">
      <c r="A728" s="32"/>
      <c r="B728" s="31"/>
      <c r="C728" s="30"/>
      <c r="D728" s="9">
        <v>2020</v>
      </c>
      <c r="E728" s="10">
        <f t="shared" si="353"/>
        <v>50</v>
      </c>
      <c r="F728" s="10">
        <f t="shared" si="353"/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50</v>
      </c>
      <c r="L728" s="10">
        <v>0</v>
      </c>
      <c r="M728" s="10">
        <f t="shared" si="351"/>
        <v>0</v>
      </c>
      <c r="N728" s="10">
        <v>0</v>
      </c>
      <c r="O728" s="30"/>
      <c r="P728" s="30"/>
      <c r="Q728" s="30"/>
    </row>
    <row r="729" spans="1:17" ht="31.5" customHeight="1">
      <c r="A729" s="32" t="s">
        <v>229</v>
      </c>
      <c r="B729" s="31" t="s">
        <v>4</v>
      </c>
      <c r="C729" s="30" t="s">
        <v>142</v>
      </c>
      <c r="D729" s="8" t="s">
        <v>1</v>
      </c>
      <c r="E729" s="10">
        <f>E730+E731+E732</f>
        <v>1936</v>
      </c>
      <c r="F729" s="10">
        <f aca="true" t="shared" si="354" ref="F729:N729">F730+F731+F732</f>
        <v>0</v>
      </c>
      <c r="G729" s="10">
        <f t="shared" si="354"/>
        <v>0</v>
      </c>
      <c r="H729" s="10">
        <f t="shared" si="354"/>
        <v>0</v>
      </c>
      <c r="I729" s="10">
        <f t="shared" si="354"/>
        <v>0</v>
      </c>
      <c r="J729" s="10">
        <f t="shared" si="354"/>
        <v>0</v>
      </c>
      <c r="K729" s="10">
        <f t="shared" si="354"/>
        <v>1936</v>
      </c>
      <c r="L729" s="10">
        <f t="shared" si="354"/>
        <v>0</v>
      </c>
      <c r="M729" s="10">
        <f t="shared" si="354"/>
        <v>0</v>
      </c>
      <c r="N729" s="10">
        <f t="shared" si="354"/>
        <v>0</v>
      </c>
      <c r="O729" s="30" t="s">
        <v>557</v>
      </c>
      <c r="P729" s="30" t="s">
        <v>600</v>
      </c>
      <c r="Q729" s="30"/>
    </row>
    <row r="730" spans="1:17" ht="31.5" customHeight="1">
      <c r="A730" s="32"/>
      <c r="B730" s="31"/>
      <c r="C730" s="30"/>
      <c r="D730" s="9">
        <v>2018</v>
      </c>
      <c r="E730" s="10">
        <f aca="true" t="shared" si="355" ref="E730:F732">G730+I730+K730+M730</f>
        <v>700</v>
      </c>
      <c r="F730" s="10">
        <f t="shared" si="355"/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700</v>
      </c>
      <c r="L730" s="10">
        <v>0</v>
      </c>
      <c r="M730" s="10">
        <v>0</v>
      </c>
      <c r="N730" s="10">
        <v>0</v>
      </c>
      <c r="O730" s="30"/>
      <c r="P730" s="30"/>
      <c r="Q730" s="30"/>
    </row>
    <row r="731" spans="1:17" ht="31.5" customHeight="1">
      <c r="A731" s="32"/>
      <c r="B731" s="31"/>
      <c r="C731" s="30"/>
      <c r="D731" s="9">
        <v>2019</v>
      </c>
      <c r="E731" s="10">
        <f t="shared" si="355"/>
        <v>618</v>
      </c>
      <c r="F731" s="10">
        <f t="shared" si="355"/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618</v>
      </c>
      <c r="L731" s="10">
        <v>0</v>
      </c>
      <c r="M731" s="10">
        <v>0</v>
      </c>
      <c r="N731" s="10">
        <v>0</v>
      </c>
      <c r="O731" s="30"/>
      <c r="P731" s="30"/>
      <c r="Q731" s="30"/>
    </row>
    <row r="732" spans="1:17" ht="343.5" customHeight="1">
      <c r="A732" s="32"/>
      <c r="B732" s="31"/>
      <c r="C732" s="30"/>
      <c r="D732" s="9">
        <v>2020</v>
      </c>
      <c r="E732" s="10">
        <f t="shared" si="355"/>
        <v>618</v>
      </c>
      <c r="F732" s="10">
        <f t="shared" si="355"/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618</v>
      </c>
      <c r="L732" s="10">
        <v>0</v>
      </c>
      <c r="M732" s="10">
        <v>0</v>
      </c>
      <c r="N732" s="10">
        <v>0</v>
      </c>
      <c r="O732" s="30"/>
      <c r="P732" s="30"/>
      <c r="Q732" s="30"/>
    </row>
    <row r="733" spans="1:17" ht="31.5" customHeight="1">
      <c r="A733" s="32" t="s">
        <v>231</v>
      </c>
      <c r="B733" s="31" t="s">
        <v>69</v>
      </c>
      <c r="C733" s="30" t="s">
        <v>65</v>
      </c>
      <c r="D733" s="8" t="s">
        <v>1</v>
      </c>
      <c r="E733" s="10">
        <f>E734+E735+E736</f>
        <v>7668.5</v>
      </c>
      <c r="F733" s="10">
        <f aca="true" t="shared" si="356" ref="F733:N733">F734+F735+F736</f>
        <v>0</v>
      </c>
      <c r="G733" s="10">
        <f t="shared" si="356"/>
        <v>0</v>
      </c>
      <c r="H733" s="10">
        <f t="shared" si="356"/>
        <v>0</v>
      </c>
      <c r="I733" s="10">
        <f t="shared" si="356"/>
        <v>6286.8</v>
      </c>
      <c r="J733" s="10">
        <f t="shared" si="356"/>
        <v>0</v>
      </c>
      <c r="K733" s="10">
        <f t="shared" si="356"/>
        <v>1381.6999999999998</v>
      </c>
      <c r="L733" s="10">
        <f t="shared" si="356"/>
        <v>0</v>
      </c>
      <c r="M733" s="10">
        <f t="shared" si="356"/>
        <v>0</v>
      </c>
      <c r="N733" s="10">
        <f t="shared" si="356"/>
        <v>0</v>
      </c>
      <c r="O733" s="30" t="s">
        <v>559</v>
      </c>
      <c r="P733" s="30" t="s">
        <v>601</v>
      </c>
      <c r="Q733" s="30"/>
    </row>
    <row r="734" spans="1:17" ht="31.5" customHeight="1">
      <c r="A734" s="32"/>
      <c r="B734" s="31"/>
      <c r="C734" s="30"/>
      <c r="D734" s="9">
        <v>2018</v>
      </c>
      <c r="E734" s="10">
        <f aca="true" t="shared" si="357" ref="E734:F736">G734+I734+K734+M734</f>
        <v>6617.7</v>
      </c>
      <c r="F734" s="10">
        <f t="shared" si="357"/>
        <v>0</v>
      </c>
      <c r="G734" s="10">
        <v>0</v>
      </c>
      <c r="H734" s="10">
        <v>0</v>
      </c>
      <c r="I734" s="10">
        <v>6286.8</v>
      </c>
      <c r="J734" s="10">
        <v>0</v>
      </c>
      <c r="K734" s="10">
        <v>330.9</v>
      </c>
      <c r="L734" s="10">
        <v>0</v>
      </c>
      <c r="M734" s="10">
        <v>0</v>
      </c>
      <c r="N734" s="10">
        <v>0</v>
      </c>
      <c r="O734" s="30"/>
      <c r="P734" s="30"/>
      <c r="Q734" s="30"/>
    </row>
    <row r="735" spans="1:17" ht="31.5" customHeight="1">
      <c r="A735" s="32"/>
      <c r="B735" s="31"/>
      <c r="C735" s="30"/>
      <c r="D735" s="9">
        <v>2019</v>
      </c>
      <c r="E735" s="10">
        <f t="shared" si="357"/>
        <v>1050.8</v>
      </c>
      <c r="F735" s="10">
        <f t="shared" si="357"/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1050.8</v>
      </c>
      <c r="L735" s="10">
        <v>0</v>
      </c>
      <c r="M735" s="10">
        <v>0</v>
      </c>
      <c r="N735" s="10">
        <v>0</v>
      </c>
      <c r="O735" s="30"/>
      <c r="P735" s="30"/>
      <c r="Q735" s="30"/>
    </row>
    <row r="736" spans="1:17" ht="342.75" customHeight="1">
      <c r="A736" s="32"/>
      <c r="B736" s="31"/>
      <c r="C736" s="30"/>
      <c r="D736" s="9">
        <v>2020</v>
      </c>
      <c r="E736" s="10">
        <f t="shared" si="357"/>
        <v>0</v>
      </c>
      <c r="F736" s="10">
        <f t="shared" si="357"/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30"/>
      <c r="P736" s="30"/>
      <c r="Q736" s="30"/>
    </row>
    <row r="737" spans="1:17" ht="31.5" customHeight="1">
      <c r="A737" s="3" t="s">
        <v>67</v>
      </c>
      <c r="B737" s="46" t="s">
        <v>36</v>
      </c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</row>
    <row r="738" spans="1:17" ht="31.5" customHeight="1">
      <c r="A738" s="32"/>
      <c r="B738" s="31" t="s">
        <v>185</v>
      </c>
      <c r="C738" s="30"/>
      <c r="D738" s="8" t="s">
        <v>1</v>
      </c>
      <c r="E738" s="10">
        <f>E739+E740+E741</f>
        <v>52550.899999999994</v>
      </c>
      <c r="F738" s="10">
        <f aca="true" t="shared" si="358" ref="F738:N738">F739+F740+F741</f>
        <v>3202.4999999999995</v>
      </c>
      <c r="G738" s="10">
        <f t="shared" si="358"/>
        <v>0</v>
      </c>
      <c r="H738" s="10">
        <f t="shared" si="358"/>
        <v>0</v>
      </c>
      <c r="I738" s="10">
        <f t="shared" si="358"/>
        <v>400</v>
      </c>
      <c r="J738" s="10">
        <f t="shared" si="358"/>
        <v>0</v>
      </c>
      <c r="K738" s="10">
        <f t="shared" si="358"/>
        <v>52150.899999999994</v>
      </c>
      <c r="L738" s="10">
        <f t="shared" si="358"/>
        <v>3202.4999999999995</v>
      </c>
      <c r="M738" s="10">
        <f t="shared" si="358"/>
        <v>0</v>
      </c>
      <c r="N738" s="10">
        <f t="shared" si="358"/>
        <v>0</v>
      </c>
      <c r="O738" s="30"/>
      <c r="P738" s="30"/>
      <c r="Q738" s="30"/>
    </row>
    <row r="739" spans="1:17" ht="31.5" customHeight="1">
      <c r="A739" s="32"/>
      <c r="B739" s="31"/>
      <c r="C739" s="30"/>
      <c r="D739" s="9">
        <v>2018</v>
      </c>
      <c r="E739" s="10">
        <f aca="true" t="shared" si="359" ref="E739:F741">G739+I739+K739+M739</f>
        <v>24878.899999999998</v>
      </c>
      <c r="F739" s="10">
        <f t="shared" si="359"/>
        <v>3202.4999999999995</v>
      </c>
      <c r="G739" s="10">
        <f>G744+G748+G752+G756+G760+G764+G768+G772+G776+G780+G784+G788+G792+G796+G800+G804</f>
        <v>0</v>
      </c>
      <c r="H739" s="10">
        <f aca="true" t="shared" si="360" ref="H739:N739">H744+H748+H752+H756+H760+H764+H768+H772+H776+H780+H784+H788+H792+H796+H800+H804</f>
        <v>0</v>
      </c>
      <c r="I739" s="10">
        <f t="shared" si="360"/>
        <v>0</v>
      </c>
      <c r="J739" s="10">
        <f t="shared" si="360"/>
        <v>0</v>
      </c>
      <c r="K739" s="10">
        <f t="shared" si="360"/>
        <v>24878.899999999998</v>
      </c>
      <c r="L739" s="10">
        <f t="shared" si="360"/>
        <v>3202.4999999999995</v>
      </c>
      <c r="M739" s="10">
        <f t="shared" si="360"/>
        <v>0</v>
      </c>
      <c r="N739" s="10">
        <f t="shared" si="360"/>
        <v>0</v>
      </c>
      <c r="O739" s="30"/>
      <c r="P739" s="30"/>
      <c r="Q739" s="30"/>
    </row>
    <row r="740" spans="1:17" ht="31.5" customHeight="1">
      <c r="A740" s="32"/>
      <c r="B740" s="31"/>
      <c r="C740" s="30"/>
      <c r="D740" s="9">
        <v>2019</v>
      </c>
      <c r="E740" s="10">
        <f t="shared" si="359"/>
        <v>14061</v>
      </c>
      <c r="F740" s="10">
        <f t="shared" si="359"/>
        <v>0</v>
      </c>
      <c r="G740" s="10">
        <f>G745+G749+G753+G757+G761+G765+G769+G773+G777+G781+G785+G789+G793+G797+G801+G805</f>
        <v>0</v>
      </c>
      <c r="H740" s="10">
        <f aca="true" t="shared" si="361" ref="H740:N740">H745+H749+H753+H757+H761+H765+H769+H773+H777+H781+H785+H789+H793+H797+H801+H805</f>
        <v>0</v>
      </c>
      <c r="I740" s="10">
        <f t="shared" si="361"/>
        <v>400</v>
      </c>
      <c r="J740" s="10">
        <f t="shared" si="361"/>
        <v>0</v>
      </c>
      <c r="K740" s="10">
        <f t="shared" si="361"/>
        <v>13661</v>
      </c>
      <c r="L740" s="10">
        <f t="shared" si="361"/>
        <v>0</v>
      </c>
      <c r="M740" s="10">
        <f t="shared" si="361"/>
        <v>0</v>
      </c>
      <c r="N740" s="10">
        <f t="shared" si="361"/>
        <v>0</v>
      </c>
      <c r="O740" s="30"/>
      <c r="P740" s="30"/>
      <c r="Q740" s="30"/>
    </row>
    <row r="741" spans="1:17" ht="31.5" customHeight="1">
      <c r="A741" s="32"/>
      <c r="B741" s="31"/>
      <c r="C741" s="30"/>
      <c r="D741" s="9">
        <v>2020</v>
      </c>
      <c r="E741" s="10">
        <f t="shared" si="359"/>
        <v>13611</v>
      </c>
      <c r="F741" s="10">
        <f t="shared" si="359"/>
        <v>0</v>
      </c>
      <c r="G741" s="10">
        <f>G746+G750+G754+G758+G762+G766+G770+G774+G778+G782+G786+G790+G794+G798+G802+G806</f>
        <v>0</v>
      </c>
      <c r="H741" s="10">
        <f aca="true" t="shared" si="362" ref="H741:N741">H746+H750+H754+H758+H762+H766+H770+H774+H778+H782+H786+H790+H794+H798+H802+H806</f>
        <v>0</v>
      </c>
      <c r="I741" s="10">
        <f t="shared" si="362"/>
        <v>0</v>
      </c>
      <c r="J741" s="10">
        <f t="shared" si="362"/>
        <v>0</v>
      </c>
      <c r="K741" s="10">
        <f t="shared" si="362"/>
        <v>13611</v>
      </c>
      <c r="L741" s="10">
        <f t="shared" si="362"/>
        <v>0</v>
      </c>
      <c r="M741" s="10">
        <f t="shared" si="362"/>
        <v>0</v>
      </c>
      <c r="N741" s="10">
        <f t="shared" si="362"/>
        <v>0</v>
      </c>
      <c r="O741" s="30"/>
      <c r="P741" s="30"/>
      <c r="Q741" s="30"/>
    </row>
    <row r="742" spans="1:17" ht="31.5" customHeight="1">
      <c r="A742" s="3"/>
      <c r="B742" s="45" t="s">
        <v>5</v>
      </c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</row>
    <row r="743" spans="1:17" ht="31.5" customHeight="1">
      <c r="A743" s="32" t="s">
        <v>218</v>
      </c>
      <c r="B743" s="44" t="s">
        <v>164</v>
      </c>
      <c r="C743" s="30" t="s">
        <v>133</v>
      </c>
      <c r="D743" s="8" t="s">
        <v>1</v>
      </c>
      <c r="E743" s="10">
        <f>E744+E745+E746</f>
        <v>2680</v>
      </c>
      <c r="F743" s="10">
        <f aca="true" t="shared" si="363" ref="F743:N743">F744+F745+F746</f>
        <v>671.0999999999999</v>
      </c>
      <c r="G743" s="10">
        <f t="shared" si="363"/>
        <v>0</v>
      </c>
      <c r="H743" s="10">
        <f t="shared" si="363"/>
        <v>0</v>
      </c>
      <c r="I743" s="10">
        <f t="shared" si="363"/>
        <v>0</v>
      </c>
      <c r="J743" s="10">
        <f t="shared" si="363"/>
        <v>0</v>
      </c>
      <c r="K743" s="10">
        <f t="shared" si="363"/>
        <v>2680</v>
      </c>
      <c r="L743" s="10">
        <f t="shared" si="363"/>
        <v>671.0999999999999</v>
      </c>
      <c r="M743" s="10">
        <f t="shared" si="363"/>
        <v>0</v>
      </c>
      <c r="N743" s="10">
        <f t="shared" si="363"/>
        <v>0</v>
      </c>
      <c r="O743" s="30" t="s">
        <v>552</v>
      </c>
      <c r="P743" s="30" t="s">
        <v>706</v>
      </c>
      <c r="Q743" s="30" t="s">
        <v>729</v>
      </c>
    </row>
    <row r="744" spans="1:17" ht="31.5" customHeight="1">
      <c r="A744" s="32"/>
      <c r="B744" s="44"/>
      <c r="C744" s="30"/>
      <c r="D744" s="9">
        <v>2018</v>
      </c>
      <c r="E744" s="10">
        <f aca="true" t="shared" si="364" ref="E744:F746">G744+I744+K744+M744</f>
        <v>2080</v>
      </c>
      <c r="F744" s="10">
        <f t="shared" si="364"/>
        <v>671.0999999999999</v>
      </c>
      <c r="G744" s="10">
        <v>0</v>
      </c>
      <c r="H744" s="10">
        <v>0</v>
      </c>
      <c r="I744" s="10">
        <v>0</v>
      </c>
      <c r="J744" s="10">
        <v>0</v>
      </c>
      <c r="K744" s="10">
        <f>280+1800</f>
        <v>2080</v>
      </c>
      <c r="L744" s="10">
        <f>154.2+516.9</f>
        <v>671.0999999999999</v>
      </c>
      <c r="M744" s="10">
        <v>0</v>
      </c>
      <c r="N744" s="10">
        <v>0</v>
      </c>
      <c r="O744" s="30"/>
      <c r="P744" s="30"/>
      <c r="Q744" s="30"/>
    </row>
    <row r="745" spans="1:17" ht="93" customHeight="1">
      <c r="A745" s="32"/>
      <c r="B745" s="44"/>
      <c r="C745" s="30"/>
      <c r="D745" s="9">
        <v>2019</v>
      </c>
      <c r="E745" s="10">
        <f t="shared" si="364"/>
        <v>300</v>
      </c>
      <c r="F745" s="10">
        <f t="shared" si="364"/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300</v>
      </c>
      <c r="L745" s="10">
        <v>0</v>
      </c>
      <c r="M745" s="10">
        <v>0</v>
      </c>
      <c r="N745" s="10">
        <v>0</v>
      </c>
      <c r="O745" s="30"/>
      <c r="P745" s="30"/>
      <c r="Q745" s="30"/>
    </row>
    <row r="746" spans="1:17" ht="409.5" customHeight="1">
      <c r="A746" s="32"/>
      <c r="B746" s="44"/>
      <c r="C746" s="30"/>
      <c r="D746" s="9">
        <v>2020</v>
      </c>
      <c r="E746" s="10">
        <f t="shared" si="364"/>
        <v>300</v>
      </c>
      <c r="F746" s="10">
        <f t="shared" si="364"/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300</v>
      </c>
      <c r="L746" s="10">
        <v>0</v>
      </c>
      <c r="M746" s="10">
        <v>0</v>
      </c>
      <c r="N746" s="10">
        <v>0</v>
      </c>
      <c r="O746" s="30"/>
      <c r="P746" s="30"/>
      <c r="Q746" s="30"/>
    </row>
    <row r="747" spans="1:17" ht="36.75" customHeight="1">
      <c r="A747" s="32" t="s">
        <v>677</v>
      </c>
      <c r="B747" s="44" t="s">
        <v>639</v>
      </c>
      <c r="C747" s="30" t="s">
        <v>133</v>
      </c>
      <c r="D747" s="8" t="s">
        <v>1</v>
      </c>
      <c r="E747" s="10">
        <f>E748+E749+E750</f>
        <v>75</v>
      </c>
      <c r="F747" s="10">
        <f aca="true" t="shared" si="365" ref="F747:N747">F748+F749+F750</f>
        <v>0</v>
      </c>
      <c r="G747" s="10">
        <f t="shared" si="365"/>
        <v>0</v>
      </c>
      <c r="H747" s="10">
        <f t="shared" si="365"/>
        <v>0</v>
      </c>
      <c r="I747" s="10">
        <f t="shared" si="365"/>
        <v>0</v>
      </c>
      <c r="J747" s="10">
        <f t="shared" si="365"/>
        <v>0</v>
      </c>
      <c r="K747" s="10">
        <f t="shared" si="365"/>
        <v>75</v>
      </c>
      <c r="L747" s="10">
        <f t="shared" si="365"/>
        <v>0</v>
      </c>
      <c r="M747" s="10">
        <f t="shared" si="365"/>
        <v>0</v>
      </c>
      <c r="N747" s="10">
        <f t="shared" si="365"/>
        <v>0</v>
      </c>
      <c r="O747" s="30" t="s">
        <v>552</v>
      </c>
      <c r="P747" s="30" t="s">
        <v>707</v>
      </c>
      <c r="Q747" s="30"/>
    </row>
    <row r="748" spans="1:17" ht="36.75" customHeight="1">
      <c r="A748" s="32"/>
      <c r="B748" s="44"/>
      <c r="C748" s="30"/>
      <c r="D748" s="9">
        <v>2018</v>
      </c>
      <c r="E748" s="10">
        <f aca="true" t="shared" si="366" ref="E748:F750">G748+I748+K748+M748</f>
        <v>25</v>
      </c>
      <c r="F748" s="10">
        <f t="shared" si="366"/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25</v>
      </c>
      <c r="L748" s="10">
        <v>0</v>
      </c>
      <c r="M748" s="10">
        <v>0</v>
      </c>
      <c r="N748" s="10">
        <v>0</v>
      </c>
      <c r="O748" s="30"/>
      <c r="P748" s="30"/>
      <c r="Q748" s="30"/>
    </row>
    <row r="749" spans="1:17" ht="36.75" customHeight="1">
      <c r="A749" s="32"/>
      <c r="B749" s="44"/>
      <c r="C749" s="30"/>
      <c r="D749" s="9">
        <v>2019</v>
      </c>
      <c r="E749" s="10">
        <f t="shared" si="366"/>
        <v>25</v>
      </c>
      <c r="F749" s="10">
        <f t="shared" si="366"/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25</v>
      </c>
      <c r="L749" s="10">
        <v>0</v>
      </c>
      <c r="M749" s="10">
        <v>0</v>
      </c>
      <c r="N749" s="10">
        <v>0</v>
      </c>
      <c r="O749" s="30"/>
      <c r="P749" s="30"/>
      <c r="Q749" s="30"/>
    </row>
    <row r="750" spans="1:17" ht="333" customHeight="1">
      <c r="A750" s="32"/>
      <c r="B750" s="44"/>
      <c r="C750" s="30"/>
      <c r="D750" s="9">
        <v>2020</v>
      </c>
      <c r="E750" s="10">
        <f t="shared" si="366"/>
        <v>25</v>
      </c>
      <c r="F750" s="10">
        <f t="shared" si="366"/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25</v>
      </c>
      <c r="L750" s="10">
        <v>0</v>
      </c>
      <c r="M750" s="10">
        <v>0</v>
      </c>
      <c r="N750" s="10">
        <v>0</v>
      </c>
      <c r="O750" s="30"/>
      <c r="P750" s="30"/>
      <c r="Q750" s="30"/>
    </row>
    <row r="751" spans="1:17" ht="31.5" customHeight="1">
      <c r="A751" s="32" t="s">
        <v>678</v>
      </c>
      <c r="B751" s="44" t="s">
        <v>479</v>
      </c>
      <c r="C751" s="30" t="s">
        <v>114</v>
      </c>
      <c r="D751" s="8" t="s">
        <v>1</v>
      </c>
      <c r="E751" s="10">
        <f>E752+E753+E754</f>
        <v>9783</v>
      </c>
      <c r="F751" s="10">
        <f aca="true" t="shared" si="367" ref="F751:N751">F752+F753+F754</f>
        <v>420.5</v>
      </c>
      <c r="G751" s="10">
        <f t="shared" si="367"/>
        <v>0</v>
      </c>
      <c r="H751" s="10">
        <f t="shared" si="367"/>
        <v>0</v>
      </c>
      <c r="I751" s="10">
        <f t="shared" si="367"/>
        <v>0</v>
      </c>
      <c r="J751" s="10">
        <f t="shared" si="367"/>
        <v>0</v>
      </c>
      <c r="K751" s="10">
        <f t="shared" si="367"/>
        <v>9783</v>
      </c>
      <c r="L751" s="10">
        <f t="shared" si="367"/>
        <v>420.5</v>
      </c>
      <c r="M751" s="10">
        <f t="shared" si="367"/>
        <v>0</v>
      </c>
      <c r="N751" s="10">
        <f t="shared" si="367"/>
        <v>0</v>
      </c>
      <c r="O751" s="30" t="s">
        <v>563</v>
      </c>
      <c r="P751" s="30" t="s">
        <v>676</v>
      </c>
      <c r="Q751" s="30" t="s">
        <v>737</v>
      </c>
    </row>
    <row r="752" spans="1:17" ht="31.5" customHeight="1">
      <c r="A752" s="32"/>
      <c r="B752" s="44"/>
      <c r="C752" s="30"/>
      <c r="D752" s="9">
        <v>2018</v>
      </c>
      <c r="E752" s="10">
        <f aca="true" t="shared" si="368" ref="E752:F754">G752+I752+K752+M752</f>
        <v>3261</v>
      </c>
      <c r="F752" s="10">
        <f t="shared" si="368"/>
        <v>420.5</v>
      </c>
      <c r="G752" s="10">
        <v>0</v>
      </c>
      <c r="H752" s="10">
        <v>0</v>
      </c>
      <c r="I752" s="10">
        <v>0</v>
      </c>
      <c r="J752" s="10">
        <v>0</v>
      </c>
      <c r="K752" s="10">
        <v>3261</v>
      </c>
      <c r="L752" s="10">
        <v>420.5</v>
      </c>
      <c r="M752" s="10">
        <v>0</v>
      </c>
      <c r="N752" s="10">
        <v>0</v>
      </c>
      <c r="O752" s="30"/>
      <c r="P752" s="30"/>
      <c r="Q752" s="30"/>
    </row>
    <row r="753" spans="1:17" ht="31.5" customHeight="1">
      <c r="A753" s="32"/>
      <c r="B753" s="44"/>
      <c r="C753" s="30"/>
      <c r="D753" s="9">
        <v>2019</v>
      </c>
      <c r="E753" s="10">
        <f t="shared" si="368"/>
        <v>3261</v>
      </c>
      <c r="F753" s="10">
        <f t="shared" si="368"/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3261</v>
      </c>
      <c r="L753" s="10">
        <v>0</v>
      </c>
      <c r="M753" s="10">
        <v>0</v>
      </c>
      <c r="N753" s="10">
        <v>0</v>
      </c>
      <c r="O753" s="30"/>
      <c r="P753" s="30"/>
      <c r="Q753" s="30"/>
    </row>
    <row r="754" spans="1:17" ht="346.5" customHeight="1">
      <c r="A754" s="32"/>
      <c r="B754" s="44"/>
      <c r="C754" s="30"/>
      <c r="D754" s="9">
        <v>2020</v>
      </c>
      <c r="E754" s="10">
        <f t="shared" si="368"/>
        <v>3261</v>
      </c>
      <c r="F754" s="10">
        <f t="shared" si="368"/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3261</v>
      </c>
      <c r="L754" s="10">
        <v>0</v>
      </c>
      <c r="M754" s="10">
        <v>0</v>
      </c>
      <c r="N754" s="10">
        <v>0</v>
      </c>
      <c r="O754" s="30"/>
      <c r="P754" s="30"/>
      <c r="Q754" s="30"/>
    </row>
    <row r="755" spans="1:17" ht="36.75" customHeight="1">
      <c r="A755" s="32" t="s">
        <v>679</v>
      </c>
      <c r="B755" s="44" t="s">
        <v>657</v>
      </c>
      <c r="C755" s="30" t="s">
        <v>130</v>
      </c>
      <c r="D755" s="8" t="s">
        <v>1</v>
      </c>
      <c r="E755" s="10">
        <f>E756+E757+E758</f>
        <v>865</v>
      </c>
      <c r="F755" s="10">
        <f aca="true" t="shared" si="369" ref="F755:N755">F756+F757+F758</f>
        <v>364.7</v>
      </c>
      <c r="G755" s="10">
        <f t="shared" si="369"/>
        <v>0</v>
      </c>
      <c r="H755" s="10">
        <f t="shared" si="369"/>
        <v>0</v>
      </c>
      <c r="I755" s="10">
        <f t="shared" si="369"/>
        <v>0</v>
      </c>
      <c r="J755" s="10">
        <f t="shared" si="369"/>
        <v>0</v>
      </c>
      <c r="K755" s="10">
        <f t="shared" si="369"/>
        <v>865</v>
      </c>
      <c r="L755" s="10">
        <f t="shared" si="369"/>
        <v>364.7</v>
      </c>
      <c r="M755" s="10">
        <f t="shared" si="369"/>
        <v>0</v>
      </c>
      <c r="N755" s="10">
        <f t="shared" si="369"/>
        <v>0</v>
      </c>
      <c r="O755" s="30" t="s">
        <v>553</v>
      </c>
      <c r="P755" s="30" t="s">
        <v>730</v>
      </c>
      <c r="Q755" s="30" t="s">
        <v>731</v>
      </c>
    </row>
    <row r="756" spans="1:17" ht="36.75" customHeight="1">
      <c r="A756" s="32"/>
      <c r="B756" s="44"/>
      <c r="C756" s="30"/>
      <c r="D756" s="9">
        <v>2018</v>
      </c>
      <c r="E756" s="10">
        <f aca="true" t="shared" si="370" ref="E756:F758">G756+I756+K756+M756</f>
        <v>465</v>
      </c>
      <c r="F756" s="10">
        <f t="shared" si="370"/>
        <v>364.7</v>
      </c>
      <c r="G756" s="10">
        <f>G757+G759</f>
        <v>0</v>
      </c>
      <c r="H756" s="10">
        <v>0</v>
      </c>
      <c r="I756" s="10">
        <f>I757+I759</f>
        <v>0</v>
      </c>
      <c r="J756" s="10">
        <v>0</v>
      </c>
      <c r="K756" s="10">
        <v>465</v>
      </c>
      <c r="L756" s="10">
        <v>364.7</v>
      </c>
      <c r="M756" s="10">
        <f>M757+M759</f>
        <v>0</v>
      </c>
      <c r="N756" s="10">
        <v>0</v>
      </c>
      <c r="O756" s="30"/>
      <c r="P756" s="30"/>
      <c r="Q756" s="30"/>
    </row>
    <row r="757" spans="1:17" ht="36.75" customHeight="1">
      <c r="A757" s="32"/>
      <c r="B757" s="44"/>
      <c r="C757" s="30"/>
      <c r="D757" s="9">
        <v>2019</v>
      </c>
      <c r="E757" s="10">
        <f t="shared" si="370"/>
        <v>180</v>
      </c>
      <c r="F757" s="10">
        <f t="shared" si="370"/>
        <v>0</v>
      </c>
      <c r="G757" s="10">
        <f>G758+G760</f>
        <v>0</v>
      </c>
      <c r="H757" s="10">
        <v>0</v>
      </c>
      <c r="I757" s="10">
        <f>I758+I760</f>
        <v>0</v>
      </c>
      <c r="J757" s="10">
        <v>0</v>
      </c>
      <c r="K757" s="10">
        <v>180</v>
      </c>
      <c r="L757" s="10">
        <v>0</v>
      </c>
      <c r="M757" s="10">
        <f>M758+M760</f>
        <v>0</v>
      </c>
      <c r="N757" s="10">
        <v>0</v>
      </c>
      <c r="O757" s="30"/>
      <c r="P757" s="30"/>
      <c r="Q757" s="30"/>
    </row>
    <row r="758" spans="1:17" ht="335.25" customHeight="1">
      <c r="A758" s="32"/>
      <c r="B758" s="44"/>
      <c r="C758" s="30"/>
      <c r="D758" s="9">
        <v>2020</v>
      </c>
      <c r="E758" s="10">
        <f t="shared" si="370"/>
        <v>220</v>
      </c>
      <c r="F758" s="10">
        <f t="shared" si="370"/>
        <v>0</v>
      </c>
      <c r="G758" s="10">
        <f>G759+G761</f>
        <v>0</v>
      </c>
      <c r="H758" s="10">
        <v>0</v>
      </c>
      <c r="I758" s="10">
        <f>I759+I761</f>
        <v>0</v>
      </c>
      <c r="J758" s="10">
        <v>0</v>
      </c>
      <c r="K758" s="10">
        <v>220</v>
      </c>
      <c r="L758" s="10">
        <v>0</v>
      </c>
      <c r="M758" s="10">
        <f>M759+M761</f>
        <v>0</v>
      </c>
      <c r="N758" s="10">
        <v>0</v>
      </c>
      <c r="O758" s="30"/>
      <c r="P758" s="30"/>
      <c r="Q758" s="30"/>
    </row>
    <row r="759" spans="1:17" ht="31.5" customHeight="1">
      <c r="A759" s="32" t="s">
        <v>680</v>
      </c>
      <c r="B759" s="44" t="s">
        <v>637</v>
      </c>
      <c r="C759" s="30" t="s">
        <v>109</v>
      </c>
      <c r="D759" s="8" t="s">
        <v>1</v>
      </c>
      <c r="E759" s="10">
        <f>E760+E761+E762</f>
        <v>600</v>
      </c>
      <c r="F759" s="10">
        <f aca="true" t="shared" si="371" ref="F759:N759">F760+F761+F762</f>
        <v>0</v>
      </c>
      <c r="G759" s="10">
        <f t="shared" si="371"/>
        <v>0</v>
      </c>
      <c r="H759" s="10">
        <f t="shared" si="371"/>
        <v>0</v>
      </c>
      <c r="I759" s="10">
        <f t="shared" si="371"/>
        <v>0</v>
      </c>
      <c r="J759" s="10">
        <f t="shared" si="371"/>
        <v>0</v>
      </c>
      <c r="K759" s="10">
        <f t="shared" si="371"/>
        <v>600</v>
      </c>
      <c r="L759" s="10">
        <f t="shared" si="371"/>
        <v>0</v>
      </c>
      <c r="M759" s="10">
        <f t="shared" si="371"/>
        <v>0</v>
      </c>
      <c r="N759" s="10">
        <f t="shared" si="371"/>
        <v>0</v>
      </c>
      <c r="O759" s="30" t="s">
        <v>554</v>
      </c>
      <c r="P759" s="30" t="s">
        <v>638</v>
      </c>
      <c r="Q759" s="30"/>
    </row>
    <row r="760" spans="1:17" ht="31.5" customHeight="1">
      <c r="A760" s="32"/>
      <c r="B760" s="44"/>
      <c r="C760" s="30"/>
      <c r="D760" s="9">
        <v>2018</v>
      </c>
      <c r="E760" s="10">
        <f aca="true" t="shared" si="372" ref="E760:F762">G760+I760+K760+M760</f>
        <v>200</v>
      </c>
      <c r="F760" s="10">
        <f t="shared" si="372"/>
        <v>0</v>
      </c>
      <c r="G760" s="10">
        <f aca="true" t="shared" si="373" ref="G760:I762">G761+G763</f>
        <v>0</v>
      </c>
      <c r="H760" s="10">
        <v>0</v>
      </c>
      <c r="I760" s="10">
        <f t="shared" si="373"/>
        <v>0</v>
      </c>
      <c r="J760" s="10">
        <v>0</v>
      </c>
      <c r="K760" s="10">
        <v>200</v>
      </c>
      <c r="L760" s="10">
        <v>0</v>
      </c>
      <c r="M760" s="10">
        <f>M761+M763</f>
        <v>0</v>
      </c>
      <c r="N760" s="10">
        <v>0</v>
      </c>
      <c r="O760" s="30"/>
      <c r="P760" s="30"/>
      <c r="Q760" s="30"/>
    </row>
    <row r="761" spans="1:17" ht="31.5" customHeight="1">
      <c r="A761" s="32"/>
      <c r="B761" s="44"/>
      <c r="C761" s="30"/>
      <c r="D761" s="9">
        <v>2019</v>
      </c>
      <c r="E761" s="10">
        <f t="shared" si="372"/>
        <v>180</v>
      </c>
      <c r="F761" s="10">
        <f t="shared" si="372"/>
        <v>0</v>
      </c>
      <c r="G761" s="10">
        <f t="shared" si="373"/>
        <v>0</v>
      </c>
      <c r="H761" s="10">
        <v>0</v>
      </c>
      <c r="I761" s="10">
        <f t="shared" si="373"/>
        <v>0</v>
      </c>
      <c r="J761" s="10">
        <v>0</v>
      </c>
      <c r="K761" s="10">
        <v>180</v>
      </c>
      <c r="L761" s="10">
        <v>0</v>
      </c>
      <c r="M761" s="10">
        <f>M762+M764</f>
        <v>0</v>
      </c>
      <c r="N761" s="10">
        <v>0</v>
      </c>
      <c r="O761" s="30"/>
      <c r="P761" s="30"/>
      <c r="Q761" s="30"/>
    </row>
    <row r="762" spans="1:17" ht="342" customHeight="1">
      <c r="A762" s="32"/>
      <c r="B762" s="44"/>
      <c r="C762" s="30"/>
      <c r="D762" s="9">
        <v>2020</v>
      </c>
      <c r="E762" s="10">
        <f t="shared" si="372"/>
        <v>220</v>
      </c>
      <c r="F762" s="10">
        <f t="shared" si="372"/>
        <v>0</v>
      </c>
      <c r="G762" s="10">
        <f t="shared" si="373"/>
        <v>0</v>
      </c>
      <c r="H762" s="10">
        <v>0</v>
      </c>
      <c r="I762" s="10">
        <f t="shared" si="373"/>
        <v>0</v>
      </c>
      <c r="J762" s="10">
        <v>0</v>
      </c>
      <c r="K762" s="10">
        <v>220</v>
      </c>
      <c r="L762" s="10">
        <v>0</v>
      </c>
      <c r="M762" s="10">
        <f>M763+M765</f>
        <v>0</v>
      </c>
      <c r="N762" s="10">
        <v>0</v>
      </c>
      <c r="O762" s="30"/>
      <c r="P762" s="30"/>
      <c r="Q762" s="30"/>
    </row>
    <row r="763" spans="1:17" ht="31.5" customHeight="1">
      <c r="A763" s="32" t="s">
        <v>681</v>
      </c>
      <c r="B763" s="44" t="s">
        <v>588</v>
      </c>
      <c r="C763" s="30" t="s">
        <v>109</v>
      </c>
      <c r="D763" s="8" t="s">
        <v>1</v>
      </c>
      <c r="E763" s="10">
        <f>E764+E765+E766</f>
        <v>130</v>
      </c>
      <c r="F763" s="10">
        <f aca="true" t="shared" si="374" ref="F763:N763">F764+F765+F766</f>
        <v>0</v>
      </c>
      <c r="G763" s="10">
        <f t="shared" si="374"/>
        <v>0</v>
      </c>
      <c r="H763" s="10">
        <f t="shared" si="374"/>
        <v>0</v>
      </c>
      <c r="I763" s="10">
        <f t="shared" si="374"/>
        <v>0</v>
      </c>
      <c r="J763" s="10">
        <f t="shared" si="374"/>
        <v>0</v>
      </c>
      <c r="K763" s="10">
        <f t="shared" si="374"/>
        <v>130</v>
      </c>
      <c r="L763" s="10">
        <f t="shared" si="374"/>
        <v>0</v>
      </c>
      <c r="M763" s="10">
        <f t="shared" si="374"/>
        <v>0</v>
      </c>
      <c r="N763" s="10">
        <f t="shared" si="374"/>
        <v>0</v>
      </c>
      <c r="O763" s="30" t="s">
        <v>554</v>
      </c>
      <c r="P763" s="30" t="s">
        <v>507</v>
      </c>
      <c r="Q763" s="30"/>
    </row>
    <row r="764" spans="1:17" ht="31.5" customHeight="1">
      <c r="A764" s="32"/>
      <c r="B764" s="44"/>
      <c r="C764" s="30"/>
      <c r="D764" s="9">
        <v>2018</v>
      </c>
      <c r="E764" s="10">
        <f aca="true" t="shared" si="375" ref="E764:F766">G764+I764+K764+M764</f>
        <v>100</v>
      </c>
      <c r="F764" s="10">
        <f t="shared" si="375"/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100</v>
      </c>
      <c r="L764" s="10">
        <v>0</v>
      </c>
      <c r="M764" s="10">
        <v>0</v>
      </c>
      <c r="N764" s="10">
        <v>0</v>
      </c>
      <c r="O764" s="30"/>
      <c r="P764" s="30"/>
      <c r="Q764" s="30"/>
    </row>
    <row r="765" spans="1:17" ht="31.5" customHeight="1">
      <c r="A765" s="32"/>
      <c r="B765" s="44"/>
      <c r="C765" s="30"/>
      <c r="D765" s="9">
        <v>2019</v>
      </c>
      <c r="E765" s="10">
        <f t="shared" si="375"/>
        <v>15</v>
      </c>
      <c r="F765" s="10">
        <f t="shared" si="375"/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15</v>
      </c>
      <c r="L765" s="10">
        <v>0</v>
      </c>
      <c r="M765" s="10">
        <v>0</v>
      </c>
      <c r="N765" s="10">
        <v>0</v>
      </c>
      <c r="O765" s="30"/>
      <c r="P765" s="30"/>
      <c r="Q765" s="30"/>
    </row>
    <row r="766" spans="1:17" ht="349.5" customHeight="1">
      <c r="A766" s="32"/>
      <c r="B766" s="44"/>
      <c r="C766" s="30"/>
      <c r="D766" s="9">
        <v>2020</v>
      </c>
      <c r="E766" s="10">
        <f t="shared" si="375"/>
        <v>15</v>
      </c>
      <c r="F766" s="10">
        <f t="shared" si="375"/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15</v>
      </c>
      <c r="L766" s="10">
        <v>0</v>
      </c>
      <c r="M766" s="10">
        <v>0</v>
      </c>
      <c r="N766" s="10">
        <v>0</v>
      </c>
      <c r="O766" s="30"/>
      <c r="P766" s="30"/>
      <c r="Q766" s="30"/>
    </row>
    <row r="767" spans="1:17" ht="31.5" customHeight="1">
      <c r="A767" s="32" t="s">
        <v>682</v>
      </c>
      <c r="B767" s="44" t="s">
        <v>483</v>
      </c>
      <c r="C767" s="30" t="s">
        <v>118</v>
      </c>
      <c r="D767" s="8" t="s">
        <v>1</v>
      </c>
      <c r="E767" s="10">
        <f>E768+E769+E770</f>
        <v>180</v>
      </c>
      <c r="F767" s="10">
        <f aca="true" t="shared" si="376" ref="F767:N767">F768+F769+F770</f>
        <v>0</v>
      </c>
      <c r="G767" s="10">
        <f t="shared" si="376"/>
        <v>0</v>
      </c>
      <c r="H767" s="10">
        <f t="shared" si="376"/>
        <v>0</v>
      </c>
      <c r="I767" s="10">
        <f t="shared" si="376"/>
        <v>0</v>
      </c>
      <c r="J767" s="10">
        <f t="shared" si="376"/>
        <v>0</v>
      </c>
      <c r="K767" s="10">
        <f t="shared" si="376"/>
        <v>180</v>
      </c>
      <c r="L767" s="10">
        <f t="shared" si="376"/>
        <v>0</v>
      </c>
      <c r="M767" s="10">
        <f t="shared" si="376"/>
        <v>0</v>
      </c>
      <c r="N767" s="10">
        <f t="shared" si="376"/>
        <v>0</v>
      </c>
      <c r="O767" s="30" t="s">
        <v>555</v>
      </c>
      <c r="P767" s="30" t="s">
        <v>498</v>
      </c>
      <c r="Q767" s="30"/>
    </row>
    <row r="768" spans="1:17" ht="31.5" customHeight="1">
      <c r="A768" s="32"/>
      <c r="B768" s="44"/>
      <c r="C768" s="30"/>
      <c r="D768" s="9">
        <v>2018</v>
      </c>
      <c r="E768" s="10">
        <f aca="true" t="shared" si="377" ref="E768:F770">G768+I768+K768+M768</f>
        <v>150</v>
      </c>
      <c r="F768" s="10">
        <f t="shared" si="377"/>
        <v>0</v>
      </c>
      <c r="G768" s="10">
        <f>G769+G775+G770</f>
        <v>0</v>
      </c>
      <c r="H768" s="10">
        <v>0</v>
      </c>
      <c r="I768" s="10">
        <f>I769+I775+I770</f>
        <v>0</v>
      </c>
      <c r="J768" s="10">
        <v>0</v>
      </c>
      <c r="K768" s="10">
        <v>150</v>
      </c>
      <c r="L768" s="10">
        <v>0</v>
      </c>
      <c r="M768" s="10">
        <f>M769+M775+M770</f>
        <v>0</v>
      </c>
      <c r="N768" s="10">
        <v>0</v>
      </c>
      <c r="O768" s="30"/>
      <c r="P768" s="30"/>
      <c r="Q768" s="30"/>
    </row>
    <row r="769" spans="1:17" ht="31.5" customHeight="1">
      <c r="A769" s="32"/>
      <c r="B769" s="44"/>
      <c r="C769" s="30"/>
      <c r="D769" s="9">
        <v>2019</v>
      </c>
      <c r="E769" s="10">
        <f t="shared" si="377"/>
        <v>30</v>
      </c>
      <c r="F769" s="10">
        <f t="shared" si="377"/>
        <v>0</v>
      </c>
      <c r="G769" s="10">
        <f>G770+G776+G775</f>
        <v>0</v>
      </c>
      <c r="H769" s="10">
        <v>0</v>
      </c>
      <c r="I769" s="10">
        <f>I770+I776+I775</f>
        <v>0</v>
      </c>
      <c r="J769" s="10">
        <v>0</v>
      </c>
      <c r="K769" s="10">
        <v>30</v>
      </c>
      <c r="L769" s="10">
        <v>0</v>
      </c>
      <c r="M769" s="10">
        <f>M770+M776+M775</f>
        <v>0</v>
      </c>
      <c r="N769" s="10">
        <v>0</v>
      </c>
      <c r="O769" s="30"/>
      <c r="P769" s="30"/>
      <c r="Q769" s="30"/>
    </row>
    <row r="770" spans="1:17" ht="340.5" customHeight="1">
      <c r="A770" s="32"/>
      <c r="B770" s="44"/>
      <c r="C770" s="30"/>
      <c r="D770" s="9">
        <v>2020</v>
      </c>
      <c r="E770" s="10">
        <f t="shared" si="377"/>
        <v>0</v>
      </c>
      <c r="F770" s="10">
        <f t="shared" si="377"/>
        <v>0</v>
      </c>
      <c r="G770" s="10">
        <f>G775+G777+G776</f>
        <v>0</v>
      </c>
      <c r="H770" s="10">
        <v>0</v>
      </c>
      <c r="I770" s="10">
        <f>I775+I777+I776</f>
        <v>0</v>
      </c>
      <c r="J770" s="10">
        <v>0</v>
      </c>
      <c r="K770" s="10">
        <v>0</v>
      </c>
      <c r="L770" s="10">
        <v>0</v>
      </c>
      <c r="M770" s="10">
        <f>M775+M777+M776</f>
        <v>0</v>
      </c>
      <c r="N770" s="10">
        <v>0</v>
      </c>
      <c r="O770" s="30"/>
      <c r="P770" s="30"/>
      <c r="Q770" s="30"/>
    </row>
    <row r="771" spans="1:17" ht="37.5" customHeight="1">
      <c r="A771" s="32" t="s">
        <v>683</v>
      </c>
      <c r="B771" s="44" t="s">
        <v>659</v>
      </c>
      <c r="C771" s="30" t="s">
        <v>118</v>
      </c>
      <c r="D771" s="8" t="s">
        <v>1</v>
      </c>
      <c r="E771" s="10">
        <f>E772+E773+E774</f>
        <v>64.5</v>
      </c>
      <c r="F771" s="10">
        <f aca="true" t="shared" si="378" ref="F771:N771">F772+F773+F774</f>
        <v>0</v>
      </c>
      <c r="G771" s="10">
        <f t="shared" si="378"/>
        <v>0</v>
      </c>
      <c r="H771" s="10">
        <f t="shared" si="378"/>
        <v>0</v>
      </c>
      <c r="I771" s="10">
        <f t="shared" si="378"/>
        <v>0</v>
      </c>
      <c r="J771" s="10">
        <f t="shared" si="378"/>
        <v>0</v>
      </c>
      <c r="K771" s="10">
        <f t="shared" si="378"/>
        <v>64.5</v>
      </c>
      <c r="L771" s="10">
        <f t="shared" si="378"/>
        <v>0</v>
      </c>
      <c r="M771" s="10">
        <f t="shared" si="378"/>
        <v>0</v>
      </c>
      <c r="N771" s="10">
        <f t="shared" si="378"/>
        <v>0</v>
      </c>
      <c r="O771" s="30" t="s">
        <v>555</v>
      </c>
      <c r="P771" s="30" t="s">
        <v>660</v>
      </c>
      <c r="Q771" s="30"/>
    </row>
    <row r="772" spans="1:17" ht="32.25" customHeight="1">
      <c r="A772" s="32"/>
      <c r="B772" s="44"/>
      <c r="C772" s="30"/>
      <c r="D772" s="9">
        <v>2018</v>
      </c>
      <c r="E772" s="10">
        <f aca="true" t="shared" si="379" ref="E772:F774">G772+I772+K772+M772</f>
        <v>24.5</v>
      </c>
      <c r="F772" s="10">
        <f t="shared" si="379"/>
        <v>0</v>
      </c>
      <c r="G772" s="10">
        <f>G773+G779+G774</f>
        <v>0</v>
      </c>
      <c r="H772" s="10">
        <v>0</v>
      </c>
      <c r="I772" s="10">
        <f>I773+I779+I774</f>
        <v>0</v>
      </c>
      <c r="J772" s="10">
        <v>0</v>
      </c>
      <c r="K772" s="10">
        <v>24.5</v>
      </c>
      <c r="L772" s="10">
        <v>0</v>
      </c>
      <c r="M772" s="10">
        <f>M773+M779+M774</f>
        <v>0</v>
      </c>
      <c r="N772" s="10">
        <v>0</v>
      </c>
      <c r="O772" s="30"/>
      <c r="P772" s="30"/>
      <c r="Q772" s="30"/>
    </row>
    <row r="773" spans="1:17" ht="36" customHeight="1">
      <c r="A773" s="32"/>
      <c r="B773" s="44"/>
      <c r="C773" s="30"/>
      <c r="D773" s="9">
        <v>2019</v>
      </c>
      <c r="E773" s="10">
        <f t="shared" si="379"/>
        <v>20</v>
      </c>
      <c r="F773" s="10">
        <f t="shared" si="379"/>
        <v>0</v>
      </c>
      <c r="G773" s="10">
        <f>G774+G780+G779</f>
        <v>0</v>
      </c>
      <c r="H773" s="10">
        <v>0</v>
      </c>
      <c r="I773" s="10">
        <f>I774+I780+I779</f>
        <v>0</v>
      </c>
      <c r="J773" s="10">
        <v>0</v>
      </c>
      <c r="K773" s="10">
        <v>20</v>
      </c>
      <c r="L773" s="10">
        <v>0</v>
      </c>
      <c r="M773" s="10">
        <f>M774+M780+M779</f>
        <v>0</v>
      </c>
      <c r="N773" s="10">
        <v>0</v>
      </c>
      <c r="O773" s="30"/>
      <c r="P773" s="30"/>
      <c r="Q773" s="30"/>
    </row>
    <row r="774" spans="1:17" ht="342" customHeight="1">
      <c r="A774" s="32"/>
      <c r="B774" s="44"/>
      <c r="C774" s="30"/>
      <c r="D774" s="9">
        <v>2020</v>
      </c>
      <c r="E774" s="10">
        <f t="shared" si="379"/>
        <v>20</v>
      </c>
      <c r="F774" s="10">
        <f t="shared" si="379"/>
        <v>0</v>
      </c>
      <c r="G774" s="10">
        <f>G779+G781+G780</f>
        <v>0</v>
      </c>
      <c r="H774" s="10">
        <v>0</v>
      </c>
      <c r="I774" s="10">
        <f>I779+I781+I780</f>
        <v>0</v>
      </c>
      <c r="J774" s="10">
        <v>0</v>
      </c>
      <c r="K774" s="10">
        <v>20</v>
      </c>
      <c r="L774" s="10">
        <v>0</v>
      </c>
      <c r="M774" s="10">
        <f>M779+M781+M780</f>
        <v>0</v>
      </c>
      <c r="N774" s="10">
        <v>0</v>
      </c>
      <c r="O774" s="30"/>
      <c r="P774" s="30"/>
      <c r="Q774" s="30"/>
    </row>
    <row r="775" spans="1:17" ht="31.5" customHeight="1">
      <c r="A775" s="32" t="s">
        <v>684</v>
      </c>
      <c r="B775" s="44" t="s">
        <v>641</v>
      </c>
      <c r="C775" s="38" t="s">
        <v>192</v>
      </c>
      <c r="D775" s="28" t="s">
        <v>1</v>
      </c>
      <c r="E775" s="10">
        <f>E776+E777+E778</f>
        <v>423</v>
      </c>
      <c r="F775" s="10">
        <f aca="true" t="shared" si="380" ref="F775:N775">F776+F777+F778</f>
        <v>74.3</v>
      </c>
      <c r="G775" s="10">
        <f t="shared" si="380"/>
        <v>0</v>
      </c>
      <c r="H775" s="10">
        <f t="shared" si="380"/>
        <v>0</v>
      </c>
      <c r="I775" s="10">
        <f t="shared" si="380"/>
        <v>0</v>
      </c>
      <c r="J775" s="10">
        <f t="shared" si="380"/>
        <v>0</v>
      </c>
      <c r="K775" s="10">
        <f t="shared" si="380"/>
        <v>423</v>
      </c>
      <c r="L775" s="10">
        <f t="shared" si="380"/>
        <v>74.3</v>
      </c>
      <c r="M775" s="10">
        <f t="shared" si="380"/>
        <v>0</v>
      </c>
      <c r="N775" s="10">
        <f t="shared" si="380"/>
        <v>0</v>
      </c>
      <c r="O775" s="38" t="s">
        <v>560</v>
      </c>
      <c r="P775" s="30" t="s">
        <v>508</v>
      </c>
      <c r="Q775" s="30" t="s">
        <v>732</v>
      </c>
    </row>
    <row r="776" spans="1:17" ht="31.5" customHeight="1">
      <c r="A776" s="32"/>
      <c r="B776" s="44"/>
      <c r="C776" s="38"/>
      <c r="D776" s="25">
        <v>2018</v>
      </c>
      <c r="E776" s="10">
        <f aca="true" t="shared" si="381" ref="E776:F778">G776+I776+K776+M776</f>
        <v>223</v>
      </c>
      <c r="F776" s="10">
        <f t="shared" si="381"/>
        <v>74.3</v>
      </c>
      <c r="G776" s="19">
        <v>0</v>
      </c>
      <c r="H776" s="19">
        <v>0</v>
      </c>
      <c r="I776" s="19">
        <v>0</v>
      </c>
      <c r="J776" s="19">
        <v>0</v>
      </c>
      <c r="K776" s="19">
        <v>223</v>
      </c>
      <c r="L776" s="19">
        <v>74.3</v>
      </c>
      <c r="M776" s="19">
        <v>0</v>
      </c>
      <c r="N776" s="19">
        <v>0</v>
      </c>
      <c r="O776" s="38"/>
      <c r="P776" s="30"/>
      <c r="Q776" s="30"/>
    </row>
    <row r="777" spans="1:17" ht="31.5" customHeight="1">
      <c r="A777" s="32"/>
      <c r="B777" s="44"/>
      <c r="C777" s="38"/>
      <c r="D777" s="25">
        <v>2019</v>
      </c>
      <c r="E777" s="10">
        <f t="shared" si="381"/>
        <v>100</v>
      </c>
      <c r="F777" s="10">
        <f t="shared" si="381"/>
        <v>0</v>
      </c>
      <c r="G777" s="19">
        <v>0</v>
      </c>
      <c r="H777" s="19">
        <v>0</v>
      </c>
      <c r="I777" s="19">
        <v>0</v>
      </c>
      <c r="J777" s="19">
        <v>0</v>
      </c>
      <c r="K777" s="19">
        <v>100</v>
      </c>
      <c r="L777" s="19">
        <v>0</v>
      </c>
      <c r="M777" s="19">
        <v>0</v>
      </c>
      <c r="N777" s="19">
        <v>0</v>
      </c>
      <c r="O777" s="38"/>
      <c r="P777" s="30"/>
      <c r="Q777" s="30"/>
    </row>
    <row r="778" spans="1:17" ht="340.5" customHeight="1">
      <c r="A778" s="32"/>
      <c r="B778" s="44"/>
      <c r="C778" s="38"/>
      <c r="D778" s="25">
        <v>2020</v>
      </c>
      <c r="E778" s="10">
        <f t="shared" si="381"/>
        <v>100</v>
      </c>
      <c r="F778" s="10">
        <f t="shared" si="381"/>
        <v>0</v>
      </c>
      <c r="G778" s="19">
        <v>0</v>
      </c>
      <c r="H778" s="19">
        <v>0</v>
      </c>
      <c r="I778" s="19">
        <v>0</v>
      </c>
      <c r="J778" s="19">
        <v>0</v>
      </c>
      <c r="K778" s="19">
        <v>100</v>
      </c>
      <c r="L778" s="19">
        <v>0</v>
      </c>
      <c r="M778" s="19">
        <v>0</v>
      </c>
      <c r="N778" s="19">
        <v>0</v>
      </c>
      <c r="O778" s="38"/>
      <c r="P778" s="30"/>
      <c r="Q778" s="30"/>
    </row>
    <row r="779" spans="1:17" ht="34.5" customHeight="1">
      <c r="A779" s="32" t="s">
        <v>685</v>
      </c>
      <c r="B779" s="44" t="s">
        <v>642</v>
      </c>
      <c r="C779" s="38" t="s">
        <v>192</v>
      </c>
      <c r="D779" s="28" t="s">
        <v>1</v>
      </c>
      <c r="E779" s="10">
        <f>E780+E781+E782</f>
        <v>90</v>
      </c>
      <c r="F779" s="10">
        <f aca="true" t="shared" si="382" ref="F779:N779">F780+F781+F782</f>
        <v>0</v>
      </c>
      <c r="G779" s="10">
        <f t="shared" si="382"/>
        <v>0</v>
      </c>
      <c r="H779" s="10">
        <f t="shared" si="382"/>
        <v>0</v>
      </c>
      <c r="I779" s="10">
        <f t="shared" si="382"/>
        <v>0</v>
      </c>
      <c r="J779" s="10">
        <f t="shared" si="382"/>
        <v>0</v>
      </c>
      <c r="K779" s="10">
        <f t="shared" si="382"/>
        <v>90</v>
      </c>
      <c r="L779" s="10">
        <f t="shared" si="382"/>
        <v>0</v>
      </c>
      <c r="M779" s="10">
        <f t="shared" si="382"/>
        <v>0</v>
      </c>
      <c r="N779" s="10">
        <f t="shared" si="382"/>
        <v>0</v>
      </c>
      <c r="O779" s="38" t="s">
        <v>560</v>
      </c>
      <c r="P779" s="30" t="s">
        <v>643</v>
      </c>
      <c r="Q779" s="30"/>
    </row>
    <row r="780" spans="1:17" ht="34.5" customHeight="1">
      <c r="A780" s="32"/>
      <c r="B780" s="44"/>
      <c r="C780" s="38"/>
      <c r="D780" s="25">
        <v>2018</v>
      </c>
      <c r="E780" s="10">
        <f aca="true" t="shared" si="383" ref="E780:F782">G780+I780+K780+M780</f>
        <v>30</v>
      </c>
      <c r="F780" s="10">
        <f t="shared" si="383"/>
        <v>0</v>
      </c>
      <c r="G780" s="19">
        <v>0</v>
      </c>
      <c r="H780" s="19">
        <v>0</v>
      </c>
      <c r="I780" s="19">
        <v>0</v>
      </c>
      <c r="J780" s="19">
        <v>0</v>
      </c>
      <c r="K780" s="19">
        <v>30</v>
      </c>
      <c r="L780" s="19">
        <v>0</v>
      </c>
      <c r="M780" s="19">
        <v>0</v>
      </c>
      <c r="N780" s="19">
        <v>0</v>
      </c>
      <c r="O780" s="38"/>
      <c r="P780" s="30"/>
      <c r="Q780" s="30"/>
    </row>
    <row r="781" spans="1:17" ht="34.5" customHeight="1">
      <c r="A781" s="32"/>
      <c r="B781" s="44"/>
      <c r="C781" s="38"/>
      <c r="D781" s="25">
        <v>2019</v>
      </c>
      <c r="E781" s="10">
        <f t="shared" si="383"/>
        <v>30</v>
      </c>
      <c r="F781" s="10">
        <f t="shared" si="383"/>
        <v>0</v>
      </c>
      <c r="G781" s="19">
        <v>0</v>
      </c>
      <c r="H781" s="19">
        <v>0</v>
      </c>
      <c r="I781" s="19">
        <v>0</v>
      </c>
      <c r="J781" s="19">
        <v>0</v>
      </c>
      <c r="K781" s="19">
        <v>30</v>
      </c>
      <c r="L781" s="19">
        <v>0</v>
      </c>
      <c r="M781" s="19">
        <v>0</v>
      </c>
      <c r="N781" s="19">
        <v>0</v>
      </c>
      <c r="O781" s="38"/>
      <c r="P781" s="30"/>
      <c r="Q781" s="30"/>
    </row>
    <row r="782" spans="1:17" ht="341.25" customHeight="1">
      <c r="A782" s="32"/>
      <c r="B782" s="44"/>
      <c r="C782" s="38"/>
      <c r="D782" s="25">
        <v>2020</v>
      </c>
      <c r="E782" s="10">
        <f t="shared" si="383"/>
        <v>30</v>
      </c>
      <c r="F782" s="10">
        <f t="shared" si="383"/>
        <v>0</v>
      </c>
      <c r="G782" s="19">
        <v>0</v>
      </c>
      <c r="H782" s="19">
        <v>0</v>
      </c>
      <c r="I782" s="19">
        <v>0</v>
      </c>
      <c r="J782" s="19">
        <v>0</v>
      </c>
      <c r="K782" s="19">
        <v>30</v>
      </c>
      <c r="L782" s="19">
        <v>0</v>
      </c>
      <c r="M782" s="19">
        <v>0</v>
      </c>
      <c r="N782" s="19">
        <v>0</v>
      </c>
      <c r="O782" s="38"/>
      <c r="P782" s="30"/>
      <c r="Q782" s="30"/>
    </row>
    <row r="783" spans="1:17" ht="31.5" customHeight="1">
      <c r="A783" s="32" t="s">
        <v>686</v>
      </c>
      <c r="B783" s="44" t="s">
        <v>193</v>
      </c>
      <c r="C783" s="30" t="s">
        <v>188</v>
      </c>
      <c r="D783" s="8" t="s">
        <v>1</v>
      </c>
      <c r="E783" s="10">
        <f>E784+E785+E786</f>
        <v>700</v>
      </c>
      <c r="F783" s="10">
        <f aca="true" t="shared" si="384" ref="F783:N783">F784+F785+F786</f>
        <v>2.6</v>
      </c>
      <c r="G783" s="10">
        <f t="shared" si="384"/>
        <v>0</v>
      </c>
      <c r="H783" s="10">
        <f t="shared" si="384"/>
        <v>0</v>
      </c>
      <c r="I783" s="10">
        <f t="shared" si="384"/>
        <v>400</v>
      </c>
      <c r="J783" s="10">
        <f t="shared" si="384"/>
        <v>0</v>
      </c>
      <c r="K783" s="10">
        <f t="shared" si="384"/>
        <v>300</v>
      </c>
      <c r="L783" s="10">
        <f t="shared" si="384"/>
        <v>2.6</v>
      </c>
      <c r="M783" s="10">
        <f t="shared" si="384"/>
        <v>0</v>
      </c>
      <c r="N783" s="10">
        <f t="shared" si="384"/>
        <v>0</v>
      </c>
      <c r="O783" s="38" t="s">
        <v>564</v>
      </c>
      <c r="P783" s="30" t="s">
        <v>708</v>
      </c>
      <c r="Q783" s="30" t="s">
        <v>738</v>
      </c>
    </row>
    <row r="784" spans="1:17" ht="31.5" customHeight="1">
      <c r="A784" s="32"/>
      <c r="B784" s="44"/>
      <c r="C784" s="30"/>
      <c r="D784" s="9">
        <v>2018</v>
      </c>
      <c r="E784" s="10">
        <f aca="true" t="shared" si="385" ref="E784:F786">G784+I784+K784+M784</f>
        <v>200</v>
      </c>
      <c r="F784" s="10">
        <f t="shared" si="385"/>
        <v>2.6</v>
      </c>
      <c r="G784" s="10">
        <v>0</v>
      </c>
      <c r="H784" s="10">
        <v>0</v>
      </c>
      <c r="I784" s="10">
        <v>0</v>
      </c>
      <c r="J784" s="10">
        <v>0</v>
      </c>
      <c r="K784" s="10">
        <v>200</v>
      </c>
      <c r="L784" s="10">
        <v>2.6</v>
      </c>
      <c r="M784" s="10">
        <v>0</v>
      </c>
      <c r="N784" s="10">
        <v>0</v>
      </c>
      <c r="O784" s="38"/>
      <c r="P784" s="30"/>
      <c r="Q784" s="30"/>
    </row>
    <row r="785" spans="1:17" ht="31.5" customHeight="1">
      <c r="A785" s="32"/>
      <c r="B785" s="44"/>
      <c r="C785" s="30"/>
      <c r="D785" s="9">
        <v>2019</v>
      </c>
      <c r="E785" s="10">
        <f t="shared" si="385"/>
        <v>500</v>
      </c>
      <c r="F785" s="10">
        <f t="shared" si="385"/>
        <v>0</v>
      </c>
      <c r="G785" s="10">
        <v>0</v>
      </c>
      <c r="H785" s="10">
        <v>0</v>
      </c>
      <c r="I785" s="10">
        <v>400</v>
      </c>
      <c r="J785" s="10">
        <v>0</v>
      </c>
      <c r="K785" s="10">
        <v>100</v>
      </c>
      <c r="L785" s="10">
        <v>0</v>
      </c>
      <c r="M785" s="10">
        <v>0</v>
      </c>
      <c r="N785" s="10">
        <v>0</v>
      </c>
      <c r="O785" s="38"/>
      <c r="P785" s="30"/>
      <c r="Q785" s="30"/>
    </row>
    <row r="786" spans="1:17" ht="346.5" customHeight="1">
      <c r="A786" s="32"/>
      <c r="B786" s="44"/>
      <c r="C786" s="30"/>
      <c r="D786" s="9">
        <v>2020</v>
      </c>
      <c r="E786" s="10">
        <f t="shared" si="385"/>
        <v>0</v>
      </c>
      <c r="F786" s="10">
        <f t="shared" si="385"/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38"/>
      <c r="P786" s="30"/>
      <c r="Q786" s="30"/>
    </row>
    <row r="787" spans="1:17" ht="37.5" customHeight="1">
      <c r="A787" s="32" t="s">
        <v>687</v>
      </c>
      <c r="B787" s="44" t="s">
        <v>635</v>
      </c>
      <c r="C787" s="38" t="s">
        <v>142</v>
      </c>
      <c r="D787" s="8" t="s">
        <v>1</v>
      </c>
      <c r="E787" s="10">
        <f>E788+E789+E790</f>
        <v>1350</v>
      </c>
      <c r="F787" s="10">
        <f aca="true" t="shared" si="386" ref="F787:N787">F788+F789+F790</f>
        <v>17.8</v>
      </c>
      <c r="G787" s="10">
        <f t="shared" si="386"/>
        <v>0</v>
      </c>
      <c r="H787" s="10">
        <f t="shared" si="386"/>
        <v>0</v>
      </c>
      <c r="I787" s="10">
        <f t="shared" si="386"/>
        <v>0</v>
      </c>
      <c r="J787" s="10">
        <f t="shared" si="386"/>
        <v>0</v>
      </c>
      <c r="K787" s="10">
        <f t="shared" si="386"/>
        <v>1350</v>
      </c>
      <c r="L787" s="10">
        <f t="shared" si="386"/>
        <v>17.8</v>
      </c>
      <c r="M787" s="10">
        <f t="shared" si="386"/>
        <v>0</v>
      </c>
      <c r="N787" s="10">
        <f t="shared" si="386"/>
        <v>0</v>
      </c>
      <c r="O787" s="38" t="s">
        <v>557</v>
      </c>
      <c r="P787" s="30" t="s">
        <v>633</v>
      </c>
      <c r="Q787" s="30" t="s">
        <v>738</v>
      </c>
    </row>
    <row r="788" spans="1:17" ht="31.5" customHeight="1">
      <c r="A788" s="32"/>
      <c r="B788" s="44"/>
      <c r="C788" s="38"/>
      <c r="D788" s="9">
        <v>2018</v>
      </c>
      <c r="E788" s="10">
        <f aca="true" t="shared" si="387" ref="E788:F790">G788+I788+K788+M788</f>
        <v>350</v>
      </c>
      <c r="F788" s="10">
        <f t="shared" si="387"/>
        <v>17.8</v>
      </c>
      <c r="G788" s="10">
        <v>0</v>
      </c>
      <c r="H788" s="10">
        <v>0</v>
      </c>
      <c r="I788" s="10">
        <v>0</v>
      </c>
      <c r="J788" s="10">
        <v>0</v>
      </c>
      <c r="K788" s="10">
        <v>350</v>
      </c>
      <c r="L788" s="10">
        <v>17.8</v>
      </c>
      <c r="M788" s="10">
        <v>0</v>
      </c>
      <c r="N788" s="10">
        <v>0</v>
      </c>
      <c r="O788" s="38"/>
      <c r="P788" s="30"/>
      <c r="Q788" s="30"/>
    </row>
    <row r="789" spans="1:17" ht="31.5" customHeight="1">
      <c r="A789" s="32"/>
      <c r="B789" s="44"/>
      <c r="C789" s="38"/>
      <c r="D789" s="9">
        <v>2019</v>
      </c>
      <c r="E789" s="10">
        <f t="shared" si="387"/>
        <v>500</v>
      </c>
      <c r="F789" s="10">
        <f t="shared" si="387"/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500</v>
      </c>
      <c r="L789" s="10">
        <v>0</v>
      </c>
      <c r="M789" s="10">
        <v>0</v>
      </c>
      <c r="N789" s="10">
        <v>0</v>
      </c>
      <c r="O789" s="38"/>
      <c r="P789" s="30"/>
      <c r="Q789" s="30"/>
    </row>
    <row r="790" spans="1:17" ht="349.5" customHeight="1">
      <c r="A790" s="32"/>
      <c r="B790" s="44"/>
      <c r="C790" s="38"/>
      <c r="D790" s="9">
        <v>2020</v>
      </c>
      <c r="E790" s="10">
        <f t="shared" si="387"/>
        <v>500</v>
      </c>
      <c r="F790" s="10">
        <f t="shared" si="387"/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500</v>
      </c>
      <c r="L790" s="10">
        <v>0</v>
      </c>
      <c r="M790" s="10">
        <v>0</v>
      </c>
      <c r="N790" s="10">
        <v>0</v>
      </c>
      <c r="O790" s="38"/>
      <c r="P790" s="30"/>
      <c r="Q790" s="30"/>
    </row>
    <row r="791" spans="1:17" ht="31.5" customHeight="1">
      <c r="A791" s="32" t="s">
        <v>688</v>
      </c>
      <c r="B791" s="31" t="s">
        <v>194</v>
      </c>
      <c r="C791" s="30" t="s">
        <v>190</v>
      </c>
      <c r="D791" s="8" t="s">
        <v>1</v>
      </c>
      <c r="E791" s="10">
        <f>E792+E793+E794</f>
        <v>13680</v>
      </c>
      <c r="F791" s="10">
        <f aca="true" t="shared" si="388" ref="F791:N791">F792+F793+F794</f>
        <v>1274.8</v>
      </c>
      <c r="G791" s="10">
        <f t="shared" si="388"/>
        <v>0</v>
      </c>
      <c r="H791" s="10">
        <f t="shared" si="388"/>
        <v>0</v>
      </c>
      <c r="I791" s="10">
        <f t="shared" si="388"/>
        <v>0</v>
      </c>
      <c r="J791" s="10">
        <f t="shared" si="388"/>
        <v>0</v>
      </c>
      <c r="K791" s="10">
        <f t="shared" si="388"/>
        <v>13680</v>
      </c>
      <c r="L791" s="10">
        <f t="shared" si="388"/>
        <v>1274.8</v>
      </c>
      <c r="M791" s="10">
        <f t="shared" si="388"/>
        <v>0</v>
      </c>
      <c r="N791" s="10">
        <f t="shared" si="388"/>
        <v>0</v>
      </c>
      <c r="O791" s="38" t="s">
        <v>558</v>
      </c>
      <c r="P791" s="30" t="s">
        <v>504</v>
      </c>
      <c r="Q791" s="30" t="s">
        <v>733</v>
      </c>
    </row>
    <row r="792" spans="1:17" ht="31.5" customHeight="1">
      <c r="A792" s="32"/>
      <c r="B792" s="31"/>
      <c r="C792" s="30"/>
      <c r="D792" s="9">
        <v>2018</v>
      </c>
      <c r="E792" s="10">
        <f aca="true" t="shared" si="389" ref="E792:F794">G792+I792+K792+M792</f>
        <v>4760</v>
      </c>
      <c r="F792" s="10">
        <f t="shared" si="389"/>
        <v>1274.8</v>
      </c>
      <c r="G792" s="10">
        <v>0</v>
      </c>
      <c r="H792" s="10">
        <v>0</v>
      </c>
      <c r="I792" s="10">
        <v>0</v>
      </c>
      <c r="J792" s="10">
        <v>0</v>
      </c>
      <c r="K792" s="10">
        <v>4760</v>
      </c>
      <c r="L792" s="10">
        <v>1274.8</v>
      </c>
      <c r="M792" s="10">
        <v>0</v>
      </c>
      <c r="N792" s="10">
        <v>0</v>
      </c>
      <c r="O792" s="38"/>
      <c r="P792" s="30"/>
      <c r="Q792" s="30"/>
    </row>
    <row r="793" spans="1:17" ht="31.5" customHeight="1">
      <c r="A793" s="32"/>
      <c r="B793" s="31"/>
      <c r="C793" s="30"/>
      <c r="D793" s="9">
        <v>2019</v>
      </c>
      <c r="E793" s="10">
        <f t="shared" si="389"/>
        <v>4460</v>
      </c>
      <c r="F793" s="10">
        <f t="shared" si="389"/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4460</v>
      </c>
      <c r="L793" s="10">
        <v>0</v>
      </c>
      <c r="M793" s="10">
        <v>0</v>
      </c>
      <c r="N793" s="10">
        <v>0</v>
      </c>
      <c r="O793" s="38"/>
      <c r="P793" s="30"/>
      <c r="Q793" s="30"/>
    </row>
    <row r="794" spans="1:17" ht="349.5" customHeight="1">
      <c r="A794" s="32"/>
      <c r="B794" s="31"/>
      <c r="C794" s="30"/>
      <c r="D794" s="9">
        <v>2020</v>
      </c>
      <c r="E794" s="10">
        <f t="shared" si="389"/>
        <v>4460</v>
      </c>
      <c r="F794" s="10">
        <f t="shared" si="389"/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4460</v>
      </c>
      <c r="L794" s="10">
        <v>0</v>
      </c>
      <c r="M794" s="10">
        <v>0</v>
      </c>
      <c r="N794" s="10">
        <v>0</v>
      </c>
      <c r="O794" s="38"/>
      <c r="P794" s="30"/>
      <c r="Q794" s="30"/>
    </row>
    <row r="795" spans="1:17" ht="39" customHeight="1">
      <c r="A795" s="32" t="s">
        <v>689</v>
      </c>
      <c r="B795" s="31" t="s">
        <v>661</v>
      </c>
      <c r="C795" s="30" t="s">
        <v>65</v>
      </c>
      <c r="D795" s="8" t="s">
        <v>1</v>
      </c>
      <c r="E795" s="10">
        <f aca="true" t="shared" si="390" ref="E795:K795">E796+E797+E798</f>
        <v>10649.6</v>
      </c>
      <c r="F795" s="10">
        <f t="shared" si="390"/>
        <v>0</v>
      </c>
      <c r="G795" s="10">
        <f t="shared" si="390"/>
        <v>0</v>
      </c>
      <c r="H795" s="10">
        <f t="shared" si="390"/>
        <v>0</v>
      </c>
      <c r="I795" s="10">
        <f t="shared" si="390"/>
        <v>0</v>
      </c>
      <c r="J795" s="10">
        <f t="shared" si="390"/>
        <v>0</v>
      </c>
      <c r="K795" s="10">
        <f t="shared" si="390"/>
        <v>10649.6</v>
      </c>
      <c r="L795" s="10">
        <v>0</v>
      </c>
      <c r="M795" s="10">
        <f>M796+M797+M798</f>
        <v>0</v>
      </c>
      <c r="N795" s="10">
        <f>N796+N797+N798</f>
        <v>0</v>
      </c>
      <c r="O795" s="38" t="s">
        <v>559</v>
      </c>
      <c r="P795" s="30" t="s">
        <v>662</v>
      </c>
      <c r="Q795" s="30"/>
    </row>
    <row r="796" spans="1:17" ht="39" customHeight="1">
      <c r="A796" s="32"/>
      <c r="B796" s="31"/>
      <c r="C796" s="30"/>
      <c r="D796" s="9">
        <v>2018</v>
      </c>
      <c r="E796" s="10">
        <f aca="true" t="shared" si="391" ref="E796:F798">G796+I796+K796+M796</f>
        <v>10649.6</v>
      </c>
      <c r="F796" s="10">
        <f t="shared" si="391"/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10649.6</v>
      </c>
      <c r="L796" s="10">
        <v>0</v>
      </c>
      <c r="M796" s="10">
        <v>0</v>
      </c>
      <c r="N796" s="10">
        <v>0</v>
      </c>
      <c r="O796" s="38"/>
      <c r="P796" s="30"/>
      <c r="Q796" s="30"/>
    </row>
    <row r="797" spans="1:17" ht="39" customHeight="1">
      <c r="A797" s="32"/>
      <c r="B797" s="31"/>
      <c r="C797" s="30"/>
      <c r="D797" s="9">
        <v>2019</v>
      </c>
      <c r="E797" s="10">
        <f t="shared" si="391"/>
        <v>0</v>
      </c>
      <c r="F797" s="10">
        <f t="shared" si="391"/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38"/>
      <c r="P797" s="30"/>
      <c r="Q797" s="30"/>
    </row>
    <row r="798" spans="1:17" ht="335.25" customHeight="1">
      <c r="A798" s="32"/>
      <c r="B798" s="31"/>
      <c r="C798" s="30"/>
      <c r="D798" s="9">
        <v>2020</v>
      </c>
      <c r="E798" s="10">
        <f t="shared" si="391"/>
        <v>0</v>
      </c>
      <c r="F798" s="10">
        <f t="shared" si="391"/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38"/>
      <c r="P798" s="30"/>
      <c r="Q798" s="30"/>
    </row>
    <row r="799" spans="1:17" ht="41.25" customHeight="1">
      <c r="A799" s="32" t="s">
        <v>690</v>
      </c>
      <c r="B799" s="44" t="s">
        <v>663</v>
      </c>
      <c r="C799" s="30" t="s">
        <v>65</v>
      </c>
      <c r="D799" s="8" t="s">
        <v>1</v>
      </c>
      <c r="E799" s="10">
        <f aca="true" t="shared" si="392" ref="E799:K799">E800+E801+E802</f>
        <v>76.7</v>
      </c>
      <c r="F799" s="10">
        <f t="shared" si="392"/>
        <v>0</v>
      </c>
      <c r="G799" s="10">
        <f t="shared" si="392"/>
        <v>0</v>
      </c>
      <c r="H799" s="10">
        <f t="shared" si="392"/>
        <v>0</v>
      </c>
      <c r="I799" s="10">
        <f t="shared" si="392"/>
        <v>0</v>
      </c>
      <c r="J799" s="10">
        <f t="shared" si="392"/>
        <v>0</v>
      </c>
      <c r="K799" s="10">
        <f t="shared" si="392"/>
        <v>76.7</v>
      </c>
      <c r="L799" s="10">
        <v>0</v>
      </c>
      <c r="M799" s="10">
        <f>M800+M801+M802</f>
        <v>0</v>
      </c>
      <c r="N799" s="10">
        <f>N800+N801+N802</f>
        <v>0</v>
      </c>
      <c r="O799" s="38" t="s">
        <v>559</v>
      </c>
      <c r="P799" s="30" t="s">
        <v>664</v>
      </c>
      <c r="Q799" s="30"/>
    </row>
    <row r="800" spans="1:17" ht="41.25" customHeight="1">
      <c r="A800" s="32"/>
      <c r="B800" s="44"/>
      <c r="C800" s="30"/>
      <c r="D800" s="9">
        <v>2018</v>
      </c>
      <c r="E800" s="10">
        <f aca="true" t="shared" si="393" ref="E800:F802">G800+I800+K800+M800</f>
        <v>76.7</v>
      </c>
      <c r="F800" s="10">
        <f t="shared" si="393"/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76.7</v>
      </c>
      <c r="L800" s="10">
        <v>0</v>
      </c>
      <c r="M800" s="10">
        <v>0</v>
      </c>
      <c r="N800" s="10">
        <v>0</v>
      </c>
      <c r="O800" s="38"/>
      <c r="P800" s="30"/>
      <c r="Q800" s="30"/>
    </row>
    <row r="801" spans="1:17" ht="41.25" customHeight="1">
      <c r="A801" s="32"/>
      <c r="B801" s="44"/>
      <c r="C801" s="30"/>
      <c r="D801" s="9">
        <v>2019</v>
      </c>
      <c r="E801" s="10">
        <f t="shared" si="393"/>
        <v>0</v>
      </c>
      <c r="F801" s="10">
        <f t="shared" si="393"/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38"/>
      <c r="P801" s="30"/>
      <c r="Q801" s="30"/>
    </row>
    <row r="802" spans="1:17" ht="318.75" customHeight="1">
      <c r="A802" s="32"/>
      <c r="B802" s="44"/>
      <c r="C802" s="30"/>
      <c r="D802" s="9">
        <v>2020</v>
      </c>
      <c r="E802" s="10">
        <f t="shared" si="393"/>
        <v>0</v>
      </c>
      <c r="F802" s="10">
        <f t="shared" si="393"/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38"/>
      <c r="P802" s="30"/>
      <c r="Q802" s="30"/>
    </row>
    <row r="803" spans="1:17" ht="42" customHeight="1">
      <c r="A803" s="32" t="s">
        <v>691</v>
      </c>
      <c r="B803" s="31" t="s">
        <v>651</v>
      </c>
      <c r="C803" s="30" t="s">
        <v>183</v>
      </c>
      <c r="D803" s="8" t="s">
        <v>1</v>
      </c>
      <c r="E803" s="10">
        <f>E804+E805+E806</f>
        <v>11204.1</v>
      </c>
      <c r="F803" s="10">
        <f aca="true" t="shared" si="394" ref="F803:N803">F804+F805+F806</f>
        <v>376.7</v>
      </c>
      <c r="G803" s="10">
        <f t="shared" si="394"/>
        <v>0</v>
      </c>
      <c r="H803" s="10">
        <f t="shared" si="394"/>
        <v>0</v>
      </c>
      <c r="I803" s="10">
        <f t="shared" si="394"/>
        <v>0</v>
      </c>
      <c r="J803" s="10">
        <f t="shared" si="394"/>
        <v>0</v>
      </c>
      <c r="K803" s="10">
        <f t="shared" si="394"/>
        <v>11204.1</v>
      </c>
      <c r="L803" s="10">
        <f t="shared" si="394"/>
        <v>376.7</v>
      </c>
      <c r="M803" s="10">
        <f t="shared" si="394"/>
        <v>0</v>
      </c>
      <c r="N803" s="10">
        <f t="shared" si="394"/>
        <v>0</v>
      </c>
      <c r="O803" s="38" t="s">
        <v>565</v>
      </c>
      <c r="P803" s="30" t="s">
        <v>652</v>
      </c>
      <c r="Q803" s="30" t="s">
        <v>734</v>
      </c>
    </row>
    <row r="804" spans="1:17" ht="42" customHeight="1">
      <c r="A804" s="32"/>
      <c r="B804" s="31"/>
      <c r="C804" s="30"/>
      <c r="D804" s="9">
        <v>2018</v>
      </c>
      <c r="E804" s="10">
        <f aca="true" t="shared" si="395" ref="E804:F806">G804+I804+K804+M804</f>
        <v>2284.1</v>
      </c>
      <c r="F804" s="10">
        <f t="shared" si="395"/>
        <v>376.7</v>
      </c>
      <c r="G804" s="10">
        <v>0</v>
      </c>
      <c r="H804" s="10">
        <v>0</v>
      </c>
      <c r="I804" s="10">
        <v>0</v>
      </c>
      <c r="J804" s="10">
        <v>0</v>
      </c>
      <c r="K804" s="10">
        <v>2284.1</v>
      </c>
      <c r="L804" s="10">
        <v>376.7</v>
      </c>
      <c r="M804" s="10">
        <v>0</v>
      </c>
      <c r="N804" s="10">
        <v>0</v>
      </c>
      <c r="O804" s="38"/>
      <c r="P804" s="30"/>
      <c r="Q804" s="30"/>
    </row>
    <row r="805" spans="1:17" ht="42" customHeight="1">
      <c r="A805" s="32"/>
      <c r="B805" s="31"/>
      <c r="C805" s="30"/>
      <c r="D805" s="9">
        <v>2019</v>
      </c>
      <c r="E805" s="10">
        <f t="shared" si="395"/>
        <v>4460</v>
      </c>
      <c r="F805" s="10">
        <f t="shared" si="395"/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4460</v>
      </c>
      <c r="L805" s="10">
        <v>0</v>
      </c>
      <c r="M805" s="10">
        <v>0</v>
      </c>
      <c r="N805" s="10">
        <v>0</v>
      </c>
      <c r="O805" s="38"/>
      <c r="P805" s="30"/>
      <c r="Q805" s="30"/>
    </row>
    <row r="806" spans="1:17" ht="321" customHeight="1">
      <c r="A806" s="32"/>
      <c r="B806" s="31"/>
      <c r="C806" s="30"/>
      <c r="D806" s="9">
        <v>2020</v>
      </c>
      <c r="E806" s="10">
        <f t="shared" si="395"/>
        <v>4460</v>
      </c>
      <c r="F806" s="10">
        <f t="shared" si="395"/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4460</v>
      </c>
      <c r="L806" s="10">
        <v>0</v>
      </c>
      <c r="M806" s="10">
        <v>0</v>
      </c>
      <c r="N806" s="10">
        <v>0</v>
      </c>
      <c r="O806" s="38"/>
      <c r="P806" s="30"/>
      <c r="Q806" s="30"/>
    </row>
    <row r="807" spans="1:17" ht="34.5" customHeight="1">
      <c r="A807" s="35" t="s">
        <v>318</v>
      </c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</row>
    <row r="808" spans="1:17" ht="29.25" customHeight="1">
      <c r="A808" s="43"/>
      <c r="B808" s="36" t="s">
        <v>23</v>
      </c>
      <c r="C808" s="37"/>
      <c r="D808" s="7" t="s">
        <v>1</v>
      </c>
      <c r="E808" s="6">
        <f>E809+E810+E811</f>
        <v>4567.2</v>
      </c>
      <c r="F808" s="6">
        <f aca="true" t="shared" si="396" ref="F808:N808">F809+F810+F811</f>
        <v>172</v>
      </c>
      <c r="G808" s="6">
        <f t="shared" si="396"/>
        <v>0</v>
      </c>
      <c r="H808" s="6">
        <f t="shared" si="396"/>
        <v>0</v>
      </c>
      <c r="I808" s="6">
        <f t="shared" si="396"/>
        <v>0</v>
      </c>
      <c r="J808" s="6">
        <f t="shared" si="396"/>
        <v>0</v>
      </c>
      <c r="K808" s="6">
        <f t="shared" si="396"/>
        <v>4567.2</v>
      </c>
      <c r="L808" s="6">
        <f t="shared" si="396"/>
        <v>172</v>
      </c>
      <c r="M808" s="6">
        <f t="shared" si="396"/>
        <v>0</v>
      </c>
      <c r="N808" s="6">
        <f t="shared" si="396"/>
        <v>0</v>
      </c>
      <c r="O808" s="30"/>
      <c r="P808" s="30"/>
      <c r="Q808" s="30"/>
    </row>
    <row r="809" spans="1:17" ht="29.25" customHeight="1">
      <c r="A809" s="43"/>
      <c r="B809" s="36"/>
      <c r="C809" s="37"/>
      <c r="D809" s="4">
        <v>2018</v>
      </c>
      <c r="E809" s="6">
        <f aca="true" t="shared" si="397" ref="E809:F811">G809+I809+K809+M809</f>
        <v>4567.2</v>
      </c>
      <c r="F809" s="6">
        <f t="shared" si="397"/>
        <v>172</v>
      </c>
      <c r="G809" s="6">
        <f>G813+G817</f>
        <v>0</v>
      </c>
      <c r="H809" s="6">
        <f aca="true" t="shared" si="398" ref="H809:N809">H813+H817</f>
        <v>0</v>
      </c>
      <c r="I809" s="6">
        <f t="shared" si="398"/>
        <v>0</v>
      </c>
      <c r="J809" s="6">
        <f t="shared" si="398"/>
        <v>0</v>
      </c>
      <c r="K809" s="6">
        <f t="shared" si="398"/>
        <v>4567.2</v>
      </c>
      <c r="L809" s="6">
        <f t="shared" si="398"/>
        <v>172</v>
      </c>
      <c r="M809" s="6">
        <f t="shared" si="398"/>
        <v>0</v>
      </c>
      <c r="N809" s="6">
        <f t="shared" si="398"/>
        <v>0</v>
      </c>
      <c r="O809" s="30"/>
      <c r="P809" s="30"/>
      <c r="Q809" s="30"/>
    </row>
    <row r="810" spans="1:17" ht="29.25" customHeight="1">
      <c r="A810" s="43"/>
      <c r="B810" s="36"/>
      <c r="C810" s="37"/>
      <c r="D810" s="4">
        <v>2019</v>
      </c>
      <c r="E810" s="6">
        <f t="shared" si="397"/>
        <v>0</v>
      </c>
      <c r="F810" s="6">
        <f t="shared" si="397"/>
        <v>0</v>
      </c>
      <c r="G810" s="6">
        <f aca="true" t="shared" si="399" ref="G810:N811">G814+G818</f>
        <v>0</v>
      </c>
      <c r="H810" s="6">
        <f t="shared" si="399"/>
        <v>0</v>
      </c>
      <c r="I810" s="6">
        <f t="shared" si="399"/>
        <v>0</v>
      </c>
      <c r="J810" s="6">
        <f t="shared" si="399"/>
        <v>0</v>
      </c>
      <c r="K810" s="6">
        <f t="shared" si="399"/>
        <v>0</v>
      </c>
      <c r="L810" s="6">
        <f t="shared" si="399"/>
        <v>0</v>
      </c>
      <c r="M810" s="6">
        <f t="shared" si="399"/>
        <v>0</v>
      </c>
      <c r="N810" s="6">
        <f t="shared" si="399"/>
        <v>0</v>
      </c>
      <c r="O810" s="30"/>
      <c r="P810" s="30"/>
      <c r="Q810" s="30"/>
    </row>
    <row r="811" spans="1:17" ht="29.25" customHeight="1">
      <c r="A811" s="43"/>
      <c r="B811" s="36"/>
      <c r="C811" s="37"/>
      <c r="D811" s="4">
        <v>2020</v>
      </c>
      <c r="E811" s="6">
        <f t="shared" si="397"/>
        <v>0</v>
      </c>
      <c r="F811" s="6">
        <f t="shared" si="397"/>
        <v>0</v>
      </c>
      <c r="G811" s="6">
        <f t="shared" si="399"/>
        <v>0</v>
      </c>
      <c r="H811" s="6">
        <f t="shared" si="399"/>
        <v>0</v>
      </c>
      <c r="I811" s="6">
        <f t="shared" si="399"/>
        <v>0</v>
      </c>
      <c r="J811" s="6">
        <f t="shared" si="399"/>
        <v>0</v>
      </c>
      <c r="K811" s="6">
        <f t="shared" si="399"/>
        <v>0</v>
      </c>
      <c r="L811" s="6">
        <f t="shared" si="399"/>
        <v>0</v>
      </c>
      <c r="M811" s="6">
        <f t="shared" si="399"/>
        <v>0</v>
      </c>
      <c r="N811" s="6">
        <f t="shared" si="399"/>
        <v>0</v>
      </c>
      <c r="O811" s="30"/>
      <c r="P811" s="30"/>
      <c r="Q811" s="30"/>
    </row>
    <row r="812" spans="1:17" ht="29.25" customHeight="1">
      <c r="A812" s="32" t="s">
        <v>233</v>
      </c>
      <c r="B812" s="31" t="s">
        <v>589</v>
      </c>
      <c r="C812" s="30" t="s">
        <v>263</v>
      </c>
      <c r="D812" s="8" t="s">
        <v>1</v>
      </c>
      <c r="E812" s="10">
        <f>E813+E814+E815</f>
        <v>461.3</v>
      </c>
      <c r="F812" s="10">
        <f aca="true" t="shared" si="400" ref="F812:N812">F813+F814+F815</f>
        <v>172</v>
      </c>
      <c r="G812" s="10">
        <f t="shared" si="400"/>
        <v>0</v>
      </c>
      <c r="H812" s="10">
        <f t="shared" si="400"/>
        <v>0</v>
      </c>
      <c r="I812" s="10">
        <f t="shared" si="400"/>
        <v>0</v>
      </c>
      <c r="J812" s="10">
        <f t="shared" si="400"/>
        <v>0</v>
      </c>
      <c r="K812" s="10">
        <f t="shared" si="400"/>
        <v>461.3</v>
      </c>
      <c r="L812" s="10">
        <f t="shared" si="400"/>
        <v>172</v>
      </c>
      <c r="M812" s="10">
        <f t="shared" si="400"/>
        <v>0</v>
      </c>
      <c r="N812" s="10">
        <f t="shared" si="400"/>
        <v>0</v>
      </c>
      <c r="O812" s="30" t="s">
        <v>346</v>
      </c>
      <c r="P812" s="30" t="s">
        <v>347</v>
      </c>
      <c r="Q812" s="30" t="s">
        <v>739</v>
      </c>
    </row>
    <row r="813" spans="1:17" ht="29.25" customHeight="1">
      <c r="A813" s="32"/>
      <c r="B813" s="31"/>
      <c r="C813" s="30"/>
      <c r="D813" s="9">
        <v>2018</v>
      </c>
      <c r="E813" s="10">
        <f aca="true" t="shared" si="401" ref="E813:F815">G813+I813+K813+M813</f>
        <v>461.3</v>
      </c>
      <c r="F813" s="10">
        <f t="shared" si="401"/>
        <v>172</v>
      </c>
      <c r="G813" s="10">
        <v>0</v>
      </c>
      <c r="H813" s="10">
        <v>0</v>
      </c>
      <c r="I813" s="10">
        <v>0</v>
      </c>
      <c r="J813" s="10">
        <v>0</v>
      </c>
      <c r="K813" s="10">
        <v>461.3</v>
      </c>
      <c r="L813" s="10">
        <v>172</v>
      </c>
      <c r="M813" s="10">
        <v>0</v>
      </c>
      <c r="N813" s="10">
        <v>0</v>
      </c>
      <c r="O813" s="30"/>
      <c r="P813" s="30"/>
      <c r="Q813" s="30"/>
    </row>
    <row r="814" spans="1:17" ht="29.25" customHeight="1">
      <c r="A814" s="32"/>
      <c r="B814" s="31"/>
      <c r="C814" s="30"/>
      <c r="D814" s="9">
        <v>2019</v>
      </c>
      <c r="E814" s="10">
        <f t="shared" si="401"/>
        <v>0</v>
      </c>
      <c r="F814" s="10">
        <f t="shared" si="401"/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30"/>
      <c r="P814" s="30"/>
      <c r="Q814" s="30"/>
    </row>
    <row r="815" spans="1:17" ht="121.5" customHeight="1">
      <c r="A815" s="32"/>
      <c r="B815" s="31"/>
      <c r="C815" s="30"/>
      <c r="D815" s="9">
        <v>2020</v>
      </c>
      <c r="E815" s="10">
        <f t="shared" si="401"/>
        <v>0</v>
      </c>
      <c r="F815" s="10">
        <f t="shared" si="401"/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0</v>
      </c>
      <c r="O815" s="30"/>
      <c r="P815" s="30"/>
      <c r="Q815" s="30"/>
    </row>
    <row r="816" spans="1:17" ht="39.75" customHeight="1">
      <c r="A816" s="32" t="s">
        <v>234</v>
      </c>
      <c r="B816" s="31" t="s">
        <v>348</v>
      </c>
      <c r="C816" s="30" t="s">
        <v>263</v>
      </c>
      <c r="D816" s="8" t="s">
        <v>1</v>
      </c>
      <c r="E816" s="10">
        <f aca="true" t="shared" si="402" ref="E816:N816">E817+E818+E819</f>
        <v>4105.9</v>
      </c>
      <c r="F816" s="10">
        <f t="shared" si="402"/>
        <v>0</v>
      </c>
      <c r="G816" s="10">
        <f t="shared" si="402"/>
        <v>0</v>
      </c>
      <c r="H816" s="10">
        <f t="shared" si="402"/>
        <v>0</v>
      </c>
      <c r="I816" s="10">
        <f t="shared" si="402"/>
        <v>0</v>
      </c>
      <c r="J816" s="10">
        <f t="shared" si="402"/>
        <v>0</v>
      </c>
      <c r="K816" s="10">
        <f t="shared" si="402"/>
        <v>4105.9</v>
      </c>
      <c r="L816" s="10">
        <f t="shared" si="402"/>
        <v>0</v>
      </c>
      <c r="M816" s="10">
        <f t="shared" si="402"/>
        <v>0</v>
      </c>
      <c r="N816" s="10">
        <f t="shared" si="402"/>
        <v>0</v>
      </c>
      <c r="O816" s="30" t="s">
        <v>667</v>
      </c>
      <c r="P816" s="30" t="s">
        <v>602</v>
      </c>
      <c r="Q816" s="30"/>
    </row>
    <row r="817" spans="1:17" ht="50.25" customHeight="1">
      <c r="A817" s="32"/>
      <c r="B817" s="31"/>
      <c r="C817" s="30"/>
      <c r="D817" s="9">
        <v>2018</v>
      </c>
      <c r="E817" s="10">
        <f aca="true" t="shared" si="403" ref="E817:F819">G817+I817+K817+M817</f>
        <v>4105.9</v>
      </c>
      <c r="F817" s="10">
        <f t="shared" si="403"/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4105.9</v>
      </c>
      <c r="L817" s="10">
        <v>0</v>
      </c>
      <c r="M817" s="10">
        <v>0</v>
      </c>
      <c r="N817" s="10">
        <v>0</v>
      </c>
      <c r="O817" s="33"/>
      <c r="P817" s="30"/>
      <c r="Q817" s="30"/>
    </row>
    <row r="818" spans="1:17" ht="38.25" customHeight="1">
      <c r="A818" s="32"/>
      <c r="B818" s="31"/>
      <c r="C818" s="30"/>
      <c r="D818" s="9">
        <v>2019</v>
      </c>
      <c r="E818" s="10">
        <f t="shared" si="403"/>
        <v>0</v>
      </c>
      <c r="F818" s="10">
        <f t="shared" si="403"/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0">
        <v>0</v>
      </c>
      <c r="O818" s="33"/>
      <c r="P818" s="30"/>
      <c r="Q818" s="30"/>
    </row>
    <row r="819" spans="1:17" ht="123.75" customHeight="1">
      <c r="A819" s="32"/>
      <c r="B819" s="42"/>
      <c r="C819" s="33"/>
      <c r="D819" s="9">
        <v>2020</v>
      </c>
      <c r="E819" s="10">
        <f t="shared" si="403"/>
        <v>0</v>
      </c>
      <c r="F819" s="10">
        <f t="shared" si="403"/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33"/>
      <c r="P819" s="33"/>
      <c r="Q819" s="30"/>
    </row>
    <row r="820" spans="1:17" ht="30.75" customHeight="1">
      <c r="A820" s="35" t="s">
        <v>319</v>
      </c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</row>
    <row r="821" spans="1:17" ht="31.5" customHeight="1">
      <c r="A821" s="43"/>
      <c r="B821" s="36" t="s">
        <v>23</v>
      </c>
      <c r="C821" s="37"/>
      <c r="D821" s="7" t="s">
        <v>1</v>
      </c>
      <c r="E821" s="6">
        <f>E822+E823+E824</f>
        <v>601785.1</v>
      </c>
      <c r="F821" s="6">
        <f aca="true" t="shared" si="404" ref="F821:N821">F822+F823+F824</f>
        <v>23622.780000000002</v>
      </c>
      <c r="G821" s="6">
        <f t="shared" si="404"/>
        <v>0</v>
      </c>
      <c r="H821" s="6">
        <f t="shared" si="404"/>
        <v>0</v>
      </c>
      <c r="I821" s="6">
        <f t="shared" si="404"/>
        <v>197558.6</v>
      </c>
      <c r="J821" s="6">
        <f t="shared" si="404"/>
        <v>0</v>
      </c>
      <c r="K821" s="6">
        <f t="shared" si="404"/>
        <v>404226.5</v>
      </c>
      <c r="L821" s="6">
        <f t="shared" si="404"/>
        <v>23622.780000000002</v>
      </c>
      <c r="M821" s="6">
        <f t="shared" si="404"/>
        <v>0</v>
      </c>
      <c r="N821" s="6">
        <f t="shared" si="404"/>
        <v>0</v>
      </c>
      <c r="O821" s="30"/>
      <c r="P821" s="30"/>
      <c r="Q821" s="30"/>
    </row>
    <row r="822" spans="1:17" ht="31.5" customHeight="1">
      <c r="A822" s="43"/>
      <c r="B822" s="36"/>
      <c r="C822" s="37"/>
      <c r="D822" s="4">
        <v>2018</v>
      </c>
      <c r="E822" s="6">
        <f aca="true" t="shared" si="405" ref="E822:F824">G822+I822+K822+M822</f>
        <v>359616.19999999995</v>
      </c>
      <c r="F822" s="6">
        <f t="shared" si="405"/>
        <v>23622.780000000002</v>
      </c>
      <c r="G822" s="6">
        <f>G826+G830+G834+G838+G842+G846+G850+G854+G858+G862+G866+G870+G874+G878+G882+G886+G890</f>
        <v>0</v>
      </c>
      <c r="H822" s="6">
        <f aca="true" t="shared" si="406" ref="H822:N822">H826+H830+H834+H838+H842+H846+H850+H854+H858+H862+H866+H870+H874+H878+H882+H886+H890</f>
        <v>0</v>
      </c>
      <c r="I822" s="6">
        <f t="shared" si="406"/>
        <v>161558.6</v>
      </c>
      <c r="J822" s="6">
        <f t="shared" si="406"/>
        <v>0</v>
      </c>
      <c r="K822" s="6">
        <f t="shared" si="406"/>
        <v>198057.59999999998</v>
      </c>
      <c r="L822" s="6">
        <f t="shared" si="406"/>
        <v>23622.780000000002</v>
      </c>
      <c r="M822" s="6">
        <f t="shared" si="406"/>
        <v>0</v>
      </c>
      <c r="N822" s="6">
        <f t="shared" si="406"/>
        <v>0</v>
      </c>
      <c r="O822" s="30"/>
      <c r="P822" s="30"/>
      <c r="Q822" s="30"/>
    </row>
    <row r="823" spans="1:17" ht="31.5" customHeight="1">
      <c r="A823" s="43"/>
      <c r="B823" s="36"/>
      <c r="C823" s="37"/>
      <c r="D823" s="4">
        <v>2019</v>
      </c>
      <c r="E823" s="6">
        <f t="shared" si="405"/>
        <v>126004.7</v>
      </c>
      <c r="F823" s="6">
        <f t="shared" si="405"/>
        <v>0</v>
      </c>
      <c r="G823" s="6">
        <f>G827+G831+G835+G839+G843+G847+G851+G855+G859+G863+G867+G871+G875+G879+G883+G887+G891</f>
        <v>0</v>
      </c>
      <c r="H823" s="6">
        <f aca="true" t="shared" si="407" ref="H823:N823">H827+H831+H835+H839+H843+H847+H851+H855+H859+H863+H867+H871+H875+H879+H883+H887+H891</f>
        <v>0</v>
      </c>
      <c r="I823" s="6">
        <f t="shared" si="407"/>
        <v>22500</v>
      </c>
      <c r="J823" s="6">
        <f t="shared" si="407"/>
        <v>0</v>
      </c>
      <c r="K823" s="6">
        <f t="shared" si="407"/>
        <v>103504.7</v>
      </c>
      <c r="L823" s="6">
        <f t="shared" si="407"/>
        <v>0</v>
      </c>
      <c r="M823" s="6">
        <f t="shared" si="407"/>
        <v>0</v>
      </c>
      <c r="N823" s="6">
        <f t="shared" si="407"/>
        <v>0</v>
      </c>
      <c r="O823" s="30"/>
      <c r="P823" s="30"/>
      <c r="Q823" s="30"/>
    </row>
    <row r="824" spans="1:17" ht="31.5" customHeight="1">
      <c r="A824" s="43"/>
      <c r="B824" s="36"/>
      <c r="C824" s="37"/>
      <c r="D824" s="4">
        <v>2020</v>
      </c>
      <c r="E824" s="6">
        <f t="shared" si="405"/>
        <v>116164.2</v>
      </c>
      <c r="F824" s="6">
        <f t="shared" si="405"/>
        <v>0</v>
      </c>
      <c r="G824" s="6">
        <f>G828+G832+G836+G840+G844+G848+G852+G856+G860+G864+G868+G872+G876+G880+G884+G888+G892</f>
        <v>0</v>
      </c>
      <c r="H824" s="6">
        <f aca="true" t="shared" si="408" ref="H824:N824">H828+H832+H836+H840+H844+H848+H852+H856+H860+H864+H868+H872+H876+H880+H884+H888+H892</f>
        <v>0</v>
      </c>
      <c r="I824" s="6">
        <f t="shared" si="408"/>
        <v>13500</v>
      </c>
      <c r="J824" s="6">
        <f t="shared" si="408"/>
        <v>0</v>
      </c>
      <c r="K824" s="6">
        <f t="shared" si="408"/>
        <v>102664.2</v>
      </c>
      <c r="L824" s="6">
        <f t="shared" si="408"/>
        <v>0</v>
      </c>
      <c r="M824" s="6">
        <f t="shared" si="408"/>
        <v>0</v>
      </c>
      <c r="N824" s="6">
        <f t="shared" si="408"/>
        <v>0</v>
      </c>
      <c r="O824" s="30"/>
      <c r="P824" s="30"/>
      <c r="Q824" s="30"/>
    </row>
    <row r="825" spans="1:17" ht="31.5" customHeight="1">
      <c r="A825" s="32" t="s">
        <v>513</v>
      </c>
      <c r="B825" s="31" t="s">
        <v>225</v>
      </c>
      <c r="C825" s="30" t="s">
        <v>133</v>
      </c>
      <c r="D825" s="8" t="s">
        <v>1</v>
      </c>
      <c r="E825" s="10">
        <f>E826+E827+E828</f>
        <v>44918.5</v>
      </c>
      <c r="F825" s="10">
        <f>F826+F827+F828</f>
        <v>236.8</v>
      </c>
      <c r="G825" s="10">
        <f aca="true" t="shared" si="409" ref="G825:N825">G826+G827+G828</f>
        <v>0</v>
      </c>
      <c r="H825" s="10">
        <f t="shared" si="409"/>
        <v>0</v>
      </c>
      <c r="I825" s="10">
        <f t="shared" si="409"/>
        <v>39600</v>
      </c>
      <c r="J825" s="10">
        <f t="shared" si="409"/>
        <v>0</v>
      </c>
      <c r="K825" s="10">
        <f t="shared" si="409"/>
        <v>5318.5</v>
      </c>
      <c r="L825" s="10">
        <f t="shared" si="409"/>
        <v>236.8</v>
      </c>
      <c r="M825" s="10">
        <f t="shared" si="409"/>
        <v>0</v>
      </c>
      <c r="N825" s="10">
        <f t="shared" si="409"/>
        <v>0</v>
      </c>
      <c r="O825" s="30" t="s">
        <v>552</v>
      </c>
      <c r="P825" s="30" t="s">
        <v>603</v>
      </c>
      <c r="Q825" s="30" t="s">
        <v>743</v>
      </c>
    </row>
    <row r="826" spans="1:17" ht="31.5" customHeight="1">
      <c r="A826" s="32"/>
      <c r="B826" s="31"/>
      <c r="C826" s="30"/>
      <c r="D826" s="9">
        <v>2018</v>
      </c>
      <c r="E826" s="10">
        <f aca="true" t="shared" si="410" ref="E826:F828">G826+I826+K826+M826</f>
        <v>14918.5</v>
      </c>
      <c r="F826" s="10">
        <f t="shared" si="410"/>
        <v>236.8</v>
      </c>
      <c r="G826" s="10">
        <v>0</v>
      </c>
      <c r="H826" s="10">
        <v>0</v>
      </c>
      <c r="I826" s="10">
        <v>12600</v>
      </c>
      <c r="J826" s="10">
        <v>0</v>
      </c>
      <c r="K826" s="10">
        <v>2318.5</v>
      </c>
      <c r="L826" s="10">
        <v>236.8</v>
      </c>
      <c r="M826" s="10">
        <v>0</v>
      </c>
      <c r="N826" s="10">
        <v>0</v>
      </c>
      <c r="O826" s="30"/>
      <c r="P826" s="30"/>
      <c r="Q826" s="30"/>
    </row>
    <row r="827" spans="1:17" ht="31.5" customHeight="1">
      <c r="A827" s="32"/>
      <c r="B827" s="31"/>
      <c r="C827" s="30"/>
      <c r="D827" s="9">
        <v>2019</v>
      </c>
      <c r="E827" s="10">
        <f t="shared" si="410"/>
        <v>15000</v>
      </c>
      <c r="F827" s="10">
        <f t="shared" si="410"/>
        <v>0</v>
      </c>
      <c r="G827" s="10">
        <v>0</v>
      </c>
      <c r="H827" s="10">
        <v>0</v>
      </c>
      <c r="I827" s="10">
        <v>13500</v>
      </c>
      <c r="J827" s="10">
        <v>0</v>
      </c>
      <c r="K827" s="10">
        <v>1500</v>
      </c>
      <c r="L827" s="10">
        <v>0</v>
      </c>
      <c r="M827" s="10">
        <v>0</v>
      </c>
      <c r="N827" s="10">
        <v>0</v>
      </c>
      <c r="O827" s="30"/>
      <c r="P827" s="30"/>
      <c r="Q827" s="30"/>
    </row>
    <row r="828" spans="1:17" ht="343.5" customHeight="1">
      <c r="A828" s="32"/>
      <c r="B828" s="31"/>
      <c r="C828" s="30"/>
      <c r="D828" s="9">
        <v>2020</v>
      </c>
      <c r="E828" s="10">
        <f t="shared" si="410"/>
        <v>15000</v>
      </c>
      <c r="F828" s="10">
        <f t="shared" si="410"/>
        <v>0</v>
      </c>
      <c r="G828" s="10">
        <v>0</v>
      </c>
      <c r="H828" s="10">
        <v>0</v>
      </c>
      <c r="I828" s="10">
        <v>13500</v>
      </c>
      <c r="J828" s="10">
        <v>0</v>
      </c>
      <c r="K828" s="10">
        <v>1500</v>
      </c>
      <c r="L828" s="10">
        <v>0</v>
      </c>
      <c r="M828" s="10">
        <v>0</v>
      </c>
      <c r="N828" s="10">
        <v>0</v>
      </c>
      <c r="O828" s="30"/>
      <c r="P828" s="30"/>
      <c r="Q828" s="30"/>
    </row>
    <row r="829" spans="1:17" ht="31.5" customHeight="1">
      <c r="A829" s="32" t="s">
        <v>514</v>
      </c>
      <c r="B829" s="31" t="s">
        <v>225</v>
      </c>
      <c r="C829" s="30" t="s">
        <v>114</v>
      </c>
      <c r="D829" s="8" t="s">
        <v>1</v>
      </c>
      <c r="E829" s="10">
        <f>E830+E831+E832</f>
        <v>17509.1</v>
      </c>
      <c r="F829" s="10">
        <f>F830+F831+F832</f>
        <v>460.88</v>
      </c>
      <c r="G829" s="10">
        <f aca="true" t="shared" si="411" ref="G829:N829">G830+G831+G832</f>
        <v>0</v>
      </c>
      <c r="H829" s="10">
        <f t="shared" si="411"/>
        <v>0</v>
      </c>
      <c r="I829" s="10">
        <f t="shared" si="411"/>
        <v>0</v>
      </c>
      <c r="J829" s="10">
        <f t="shared" si="411"/>
        <v>0</v>
      </c>
      <c r="K829" s="10">
        <f t="shared" si="411"/>
        <v>17509.1</v>
      </c>
      <c r="L829" s="10">
        <f t="shared" si="411"/>
        <v>460.88</v>
      </c>
      <c r="M829" s="10">
        <f t="shared" si="411"/>
        <v>0</v>
      </c>
      <c r="N829" s="10">
        <f t="shared" si="411"/>
        <v>0</v>
      </c>
      <c r="O829" s="30" t="s">
        <v>563</v>
      </c>
      <c r="P829" s="30" t="s">
        <v>653</v>
      </c>
      <c r="Q829" s="30" t="s">
        <v>750</v>
      </c>
    </row>
    <row r="830" spans="1:17" ht="31.5" customHeight="1">
      <c r="A830" s="32"/>
      <c r="B830" s="31"/>
      <c r="C830" s="30"/>
      <c r="D830" s="9">
        <v>2018</v>
      </c>
      <c r="E830" s="10">
        <f aca="true" t="shared" si="412" ref="E830:F832">G830+I830+K830+M830</f>
        <v>7132.9</v>
      </c>
      <c r="F830" s="10">
        <f t="shared" si="412"/>
        <v>460.88</v>
      </c>
      <c r="G830" s="10">
        <v>0</v>
      </c>
      <c r="H830" s="10">
        <v>0</v>
      </c>
      <c r="I830" s="10">
        <v>0</v>
      </c>
      <c r="J830" s="10">
        <v>0</v>
      </c>
      <c r="K830" s="10">
        <v>7132.9</v>
      </c>
      <c r="L830" s="10">
        <v>460.88</v>
      </c>
      <c r="M830" s="10">
        <v>0</v>
      </c>
      <c r="N830" s="10">
        <v>0</v>
      </c>
      <c r="O830" s="30"/>
      <c r="P830" s="30"/>
      <c r="Q830" s="30"/>
    </row>
    <row r="831" spans="1:17" ht="31.5" customHeight="1">
      <c r="A831" s="32"/>
      <c r="B831" s="31"/>
      <c r="C831" s="30"/>
      <c r="D831" s="9">
        <v>2019</v>
      </c>
      <c r="E831" s="10">
        <f t="shared" si="412"/>
        <v>5188.1</v>
      </c>
      <c r="F831" s="10">
        <f t="shared" si="412"/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5188.1</v>
      </c>
      <c r="L831" s="10">
        <v>0</v>
      </c>
      <c r="M831" s="10">
        <v>0</v>
      </c>
      <c r="N831" s="10">
        <v>0</v>
      </c>
      <c r="O831" s="30"/>
      <c r="P831" s="30"/>
      <c r="Q831" s="30"/>
    </row>
    <row r="832" spans="1:17" ht="343.5" customHeight="1">
      <c r="A832" s="32"/>
      <c r="B832" s="31"/>
      <c r="C832" s="30"/>
      <c r="D832" s="9">
        <v>2020</v>
      </c>
      <c r="E832" s="10">
        <f t="shared" si="412"/>
        <v>5188.1</v>
      </c>
      <c r="F832" s="10">
        <f t="shared" si="412"/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5188.1</v>
      </c>
      <c r="L832" s="10">
        <v>0</v>
      </c>
      <c r="M832" s="10">
        <v>0</v>
      </c>
      <c r="N832" s="10">
        <v>0</v>
      </c>
      <c r="O832" s="30"/>
      <c r="P832" s="30"/>
      <c r="Q832" s="30"/>
    </row>
    <row r="833" spans="1:17" ht="31.5" customHeight="1">
      <c r="A833" s="32" t="s">
        <v>515</v>
      </c>
      <c r="B833" s="31" t="s">
        <v>225</v>
      </c>
      <c r="C833" s="30" t="s">
        <v>130</v>
      </c>
      <c r="D833" s="8" t="s">
        <v>1</v>
      </c>
      <c r="E833" s="10">
        <f>E834+E835+E836</f>
        <v>17438.7</v>
      </c>
      <c r="F833" s="10">
        <f>F834+F835+F836</f>
        <v>185</v>
      </c>
      <c r="G833" s="10">
        <f aca="true" t="shared" si="413" ref="G833:N833">G834+G835+G836</f>
        <v>0</v>
      </c>
      <c r="H833" s="10">
        <f t="shared" si="413"/>
        <v>0</v>
      </c>
      <c r="I833" s="10">
        <f t="shared" si="413"/>
        <v>0</v>
      </c>
      <c r="J833" s="10">
        <f t="shared" si="413"/>
        <v>0</v>
      </c>
      <c r="K833" s="10">
        <f t="shared" si="413"/>
        <v>17438.7</v>
      </c>
      <c r="L833" s="10">
        <f t="shared" si="413"/>
        <v>185</v>
      </c>
      <c r="M833" s="10">
        <f t="shared" si="413"/>
        <v>0</v>
      </c>
      <c r="N833" s="10">
        <f t="shared" si="413"/>
        <v>0</v>
      </c>
      <c r="O833" s="30" t="s">
        <v>553</v>
      </c>
      <c r="P833" s="30" t="s">
        <v>226</v>
      </c>
      <c r="Q833" s="30" t="s">
        <v>745</v>
      </c>
    </row>
    <row r="834" spans="1:17" ht="31.5" customHeight="1">
      <c r="A834" s="32"/>
      <c r="B834" s="31"/>
      <c r="C834" s="30"/>
      <c r="D834" s="9">
        <v>2018</v>
      </c>
      <c r="E834" s="10">
        <f aca="true" t="shared" si="414" ref="E834:F836">G834+I834+K834+M834</f>
        <v>13633</v>
      </c>
      <c r="F834" s="10">
        <f t="shared" si="414"/>
        <v>185</v>
      </c>
      <c r="G834" s="10">
        <v>0</v>
      </c>
      <c r="H834" s="10">
        <v>0</v>
      </c>
      <c r="I834" s="10">
        <v>0</v>
      </c>
      <c r="J834" s="10">
        <v>0</v>
      </c>
      <c r="K834" s="10">
        <v>13633</v>
      </c>
      <c r="L834" s="10">
        <v>185</v>
      </c>
      <c r="M834" s="10">
        <f>M835+M836</f>
        <v>0</v>
      </c>
      <c r="N834" s="10">
        <v>0</v>
      </c>
      <c r="O834" s="33"/>
      <c r="P834" s="30"/>
      <c r="Q834" s="30"/>
    </row>
    <row r="835" spans="1:17" ht="31.5" customHeight="1">
      <c r="A835" s="32"/>
      <c r="B835" s="31"/>
      <c r="C835" s="30"/>
      <c r="D835" s="9">
        <v>2019</v>
      </c>
      <c r="E835" s="10">
        <f t="shared" si="414"/>
        <v>1905.1</v>
      </c>
      <c r="F835" s="10">
        <f t="shared" si="414"/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1905.1</v>
      </c>
      <c r="L835" s="10">
        <v>0</v>
      </c>
      <c r="M835" s="10">
        <f>M836+M837</f>
        <v>0</v>
      </c>
      <c r="N835" s="10">
        <v>0</v>
      </c>
      <c r="O835" s="33"/>
      <c r="P835" s="30"/>
      <c r="Q835" s="30"/>
    </row>
    <row r="836" spans="1:17" ht="346.5" customHeight="1">
      <c r="A836" s="32"/>
      <c r="B836" s="42"/>
      <c r="C836" s="33"/>
      <c r="D836" s="9">
        <v>2020</v>
      </c>
      <c r="E836" s="10">
        <f t="shared" si="414"/>
        <v>1900.6</v>
      </c>
      <c r="F836" s="10">
        <f t="shared" si="414"/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1900.6</v>
      </c>
      <c r="L836" s="10">
        <v>0</v>
      </c>
      <c r="M836" s="10">
        <f>M837+M838</f>
        <v>0</v>
      </c>
      <c r="N836" s="10">
        <v>0</v>
      </c>
      <c r="O836" s="33"/>
      <c r="P836" s="33"/>
      <c r="Q836" s="30"/>
    </row>
    <row r="837" spans="1:17" ht="31.5" customHeight="1">
      <c r="A837" s="32" t="s">
        <v>516</v>
      </c>
      <c r="B837" s="31" t="s">
        <v>225</v>
      </c>
      <c r="C837" s="30" t="s">
        <v>109</v>
      </c>
      <c r="D837" s="8" t="s">
        <v>1</v>
      </c>
      <c r="E837" s="10">
        <f>E838+E839+E840</f>
        <v>21324.8</v>
      </c>
      <c r="F837" s="10">
        <f>F838+F839+F840</f>
        <v>96.8</v>
      </c>
      <c r="G837" s="10">
        <f aca="true" t="shared" si="415" ref="G837:N837">G838+G839+G840</f>
        <v>0</v>
      </c>
      <c r="H837" s="10">
        <f t="shared" si="415"/>
        <v>0</v>
      </c>
      <c r="I837" s="10">
        <f t="shared" si="415"/>
        <v>16669</v>
      </c>
      <c r="J837" s="10">
        <f t="shared" si="415"/>
        <v>0</v>
      </c>
      <c r="K837" s="10">
        <f t="shared" si="415"/>
        <v>4655.8</v>
      </c>
      <c r="L837" s="10">
        <f t="shared" si="415"/>
        <v>96.8</v>
      </c>
      <c r="M837" s="10">
        <f t="shared" si="415"/>
        <v>0</v>
      </c>
      <c r="N837" s="10">
        <f t="shared" si="415"/>
        <v>0</v>
      </c>
      <c r="O837" s="30" t="s">
        <v>554</v>
      </c>
      <c r="P837" s="30" t="s">
        <v>709</v>
      </c>
      <c r="Q837" s="30" t="s">
        <v>747</v>
      </c>
    </row>
    <row r="838" spans="1:17" ht="31.5" customHeight="1">
      <c r="A838" s="32"/>
      <c r="B838" s="31"/>
      <c r="C838" s="30"/>
      <c r="D838" s="9">
        <v>2018</v>
      </c>
      <c r="E838" s="10">
        <f aca="true" t="shared" si="416" ref="E838:F840">G838+I838+K838+M838</f>
        <v>21324.8</v>
      </c>
      <c r="F838" s="10">
        <f t="shared" si="416"/>
        <v>96.8</v>
      </c>
      <c r="G838" s="10">
        <f>G839+G841</f>
        <v>0</v>
      </c>
      <c r="H838" s="10">
        <v>0</v>
      </c>
      <c r="I838" s="10">
        <v>16669</v>
      </c>
      <c r="J838" s="10">
        <v>0</v>
      </c>
      <c r="K838" s="10">
        <v>4655.8</v>
      </c>
      <c r="L838" s="10">
        <v>96.8</v>
      </c>
      <c r="M838" s="10">
        <f>M839+M841</f>
        <v>0</v>
      </c>
      <c r="N838" s="10">
        <v>0</v>
      </c>
      <c r="O838" s="30"/>
      <c r="P838" s="30"/>
      <c r="Q838" s="30"/>
    </row>
    <row r="839" spans="1:17" ht="31.5" customHeight="1">
      <c r="A839" s="32"/>
      <c r="B839" s="31"/>
      <c r="C839" s="30"/>
      <c r="D839" s="9">
        <v>2019</v>
      </c>
      <c r="E839" s="10">
        <f t="shared" si="416"/>
        <v>0</v>
      </c>
      <c r="F839" s="10">
        <f t="shared" si="416"/>
        <v>0</v>
      </c>
      <c r="G839" s="10">
        <f>G840+G842</f>
        <v>0</v>
      </c>
      <c r="H839" s="10">
        <v>0</v>
      </c>
      <c r="I839" s="10">
        <v>0</v>
      </c>
      <c r="J839" s="10">
        <v>0</v>
      </c>
      <c r="K839" s="10">
        <v>0</v>
      </c>
      <c r="L839" s="10">
        <v>0</v>
      </c>
      <c r="M839" s="10">
        <f>M840+M842</f>
        <v>0</v>
      </c>
      <c r="N839" s="10">
        <v>0</v>
      </c>
      <c r="O839" s="30"/>
      <c r="P839" s="30"/>
      <c r="Q839" s="30"/>
    </row>
    <row r="840" spans="1:17" ht="340.5" customHeight="1">
      <c r="A840" s="32"/>
      <c r="B840" s="42"/>
      <c r="C840" s="30"/>
      <c r="D840" s="9">
        <v>2020</v>
      </c>
      <c r="E840" s="10">
        <f t="shared" si="416"/>
        <v>0</v>
      </c>
      <c r="F840" s="10">
        <f t="shared" si="416"/>
        <v>0</v>
      </c>
      <c r="G840" s="10">
        <f>G841+G843</f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f>M841+M843</f>
        <v>0</v>
      </c>
      <c r="N840" s="10">
        <v>0</v>
      </c>
      <c r="O840" s="30"/>
      <c r="P840" s="30"/>
      <c r="Q840" s="30"/>
    </row>
    <row r="841" spans="1:17" ht="31.5" customHeight="1">
      <c r="A841" s="32" t="s">
        <v>517</v>
      </c>
      <c r="B841" s="31" t="s">
        <v>636</v>
      </c>
      <c r="C841" s="30" t="s">
        <v>109</v>
      </c>
      <c r="D841" s="8" t="s">
        <v>1</v>
      </c>
      <c r="E841" s="10">
        <f>E842+E843+E844</f>
        <v>500</v>
      </c>
      <c r="F841" s="10">
        <f>F842+F843+F844</f>
        <v>36</v>
      </c>
      <c r="G841" s="10">
        <f aca="true" t="shared" si="417" ref="G841:N841">G842+G843+G844</f>
        <v>0</v>
      </c>
      <c r="H841" s="10">
        <f t="shared" si="417"/>
        <v>0</v>
      </c>
      <c r="I841" s="10">
        <f t="shared" si="417"/>
        <v>0</v>
      </c>
      <c r="J841" s="10">
        <f t="shared" si="417"/>
        <v>0</v>
      </c>
      <c r="K841" s="10">
        <f t="shared" si="417"/>
        <v>500</v>
      </c>
      <c r="L841" s="10">
        <f t="shared" si="417"/>
        <v>36</v>
      </c>
      <c r="M841" s="10">
        <f t="shared" si="417"/>
        <v>0</v>
      </c>
      <c r="N841" s="10">
        <f t="shared" si="417"/>
        <v>0</v>
      </c>
      <c r="O841" s="30" t="s">
        <v>554</v>
      </c>
      <c r="P841" s="30" t="s">
        <v>710</v>
      </c>
      <c r="Q841" s="30" t="s">
        <v>746</v>
      </c>
    </row>
    <row r="842" spans="1:17" ht="31.5" customHeight="1">
      <c r="A842" s="32"/>
      <c r="B842" s="31"/>
      <c r="C842" s="30"/>
      <c r="D842" s="9">
        <v>2018</v>
      </c>
      <c r="E842" s="10">
        <f aca="true" t="shared" si="418" ref="E842:F844">G842+I842+K842+M842</f>
        <v>500</v>
      </c>
      <c r="F842" s="10">
        <f t="shared" si="418"/>
        <v>36</v>
      </c>
      <c r="G842" s="10">
        <f>G843+G849</f>
        <v>0</v>
      </c>
      <c r="H842" s="10">
        <v>0</v>
      </c>
      <c r="I842" s="10">
        <f>I843+I849</f>
        <v>0</v>
      </c>
      <c r="J842" s="10">
        <v>0</v>
      </c>
      <c r="K842" s="10">
        <v>500</v>
      </c>
      <c r="L842" s="10">
        <v>36</v>
      </c>
      <c r="M842" s="10">
        <f>M843+M849</f>
        <v>0</v>
      </c>
      <c r="N842" s="10">
        <v>0</v>
      </c>
      <c r="O842" s="30"/>
      <c r="P842" s="30"/>
      <c r="Q842" s="30"/>
    </row>
    <row r="843" spans="1:17" ht="31.5" customHeight="1">
      <c r="A843" s="32"/>
      <c r="B843" s="31"/>
      <c r="C843" s="30"/>
      <c r="D843" s="9">
        <v>2019</v>
      </c>
      <c r="E843" s="10">
        <f t="shared" si="418"/>
        <v>0</v>
      </c>
      <c r="F843" s="10">
        <f t="shared" si="418"/>
        <v>0</v>
      </c>
      <c r="G843" s="10">
        <f>G844+G850</f>
        <v>0</v>
      </c>
      <c r="H843" s="10">
        <v>0</v>
      </c>
      <c r="I843" s="10">
        <f>I844+I850</f>
        <v>0</v>
      </c>
      <c r="J843" s="10">
        <v>0</v>
      </c>
      <c r="K843" s="10">
        <v>0</v>
      </c>
      <c r="L843" s="10">
        <v>0</v>
      </c>
      <c r="M843" s="10">
        <f>M844+M850</f>
        <v>0</v>
      </c>
      <c r="N843" s="10">
        <v>0</v>
      </c>
      <c r="O843" s="30"/>
      <c r="P843" s="30"/>
      <c r="Q843" s="30"/>
    </row>
    <row r="844" spans="1:17" ht="354" customHeight="1">
      <c r="A844" s="32"/>
      <c r="B844" s="31"/>
      <c r="C844" s="30"/>
      <c r="D844" s="9">
        <v>2020</v>
      </c>
      <c r="E844" s="10">
        <f t="shared" si="418"/>
        <v>0</v>
      </c>
      <c r="F844" s="10">
        <f t="shared" si="418"/>
        <v>0</v>
      </c>
      <c r="G844" s="10">
        <f>G849+G851</f>
        <v>0</v>
      </c>
      <c r="H844" s="10">
        <v>0</v>
      </c>
      <c r="I844" s="10">
        <f>I849+I851</f>
        <v>0</v>
      </c>
      <c r="J844" s="10">
        <v>0</v>
      </c>
      <c r="K844" s="10">
        <v>0</v>
      </c>
      <c r="L844" s="10">
        <v>0</v>
      </c>
      <c r="M844" s="10">
        <f>M849+M851</f>
        <v>0</v>
      </c>
      <c r="N844" s="10">
        <v>0</v>
      </c>
      <c r="O844" s="30"/>
      <c r="P844" s="30"/>
      <c r="Q844" s="30"/>
    </row>
    <row r="845" spans="1:17" ht="31.5" customHeight="1">
      <c r="A845" s="32" t="s">
        <v>518</v>
      </c>
      <c r="B845" s="31" t="s">
        <v>636</v>
      </c>
      <c r="C845" s="30" t="s">
        <v>118</v>
      </c>
      <c r="D845" s="8" t="s">
        <v>1</v>
      </c>
      <c r="E845" s="10">
        <f>E846+E847+E848</f>
        <v>7179.2</v>
      </c>
      <c r="F845" s="10">
        <f>F846+F847+F848</f>
        <v>264.8</v>
      </c>
      <c r="G845" s="10">
        <f aca="true" t="shared" si="419" ref="G845:N845">G846+G847+G848</f>
        <v>0</v>
      </c>
      <c r="H845" s="10">
        <f t="shared" si="419"/>
        <v>0</v>
      </c>
      <c r="I845" s="10">
        <f t="shared" si="419"/>
        <v>0</v>
      </c>
      <c r="J845" s="10">
        <f t="shared" si="419"/>
        <v>0</v>
      </c>
      <c r="K845" s="10">
        <f t="shared" si="419"/>
        <v>7179.2</v>
      </c>
      <c r="L845" s="10">
        <f t="shared" si="419"/>
        <v>264.8</v>
      </c>
      <c r="M845" s="10">
        <f t="shared" si="419"/>
        <v>0</v>
      </c>
      <c r="N845" s="10">
        <f t="shared" si="419"/>
        <v>0</v>
      </c>
      <c r="O845" s="30" t="s">
        <v>555</v>
      </c>
      <c r="P845" s="30" t="s">
        <v>658</v>
      </c>
      <c r="Q845" s="30" t="s">
        <v>748</v>
      </c>
    </row>
    <row r="846" spans="1:17" ht="31.5" customHeight="1">
      <c r="A846" s="32"/>
      <c r="B846" s="31"/>
      <c r="C846" s="30"/>
      <c r="D846" s="9">
        <v>2018</v>
      </c>
      <c r="E846" s="10">
        <f aca="true" t="shared" si="420" ref="E846:F848">G846+I846+K846+M846</f>
        <v>2879.2</v>
      </c>
      <c r="F846" s="10">
        <f t="shared" si="420"/>
        <v>264.8</v>
      </c>
      <c r="G846" s="10">
        <f aca="true" t="shared" si="421" ref="G846:I848">G847+G849+G848</f>
        <v>0</v>
      </c>
      <c r="H846" s="10">
        <v>0</v>
      </c>
      <c r="I846" s="10">
        <f t="shared" si="421"/>
        <v>0</v>
      </c>
      <c r="J846" s="10">
        <v>0</v>
      </c>
      <c r="K846" s="10">
        <v>2879.2</v>
      </c>
      <c r="L846" s="10">
        <v>264.8</v>
      </c>
      <c r="M846" s="10">
        <f>M847+M849+M848</f>
        <v>0</v>
      </c>
      <c r="N846" s="10">
        <v>0</v>
      </c>
      <c r="O846" s="30"/>
      <c r="P846" s="30"/>
      <c r="Q846" s="30"/>
    </row>
    <row r="847" spans="1:17" ht="31.5" customHeight="1">
      <c r="A847" s="32"/>
      <c r="B847" s="31"/>
      <c r="C847" s="30"/>
      <c r="D847" s="9">
        <v>2019</v>
      </c>
      <c r="E847" s="10">
        <f t="shared" si="420"/>
        <v>2100</v>
      </c>
      <c r="F847" s="10">
        <f t="shared" si="420"/>
        <v>0</v>
      </c>
      <c r="G847" s="10">
        <f t="shared" si="421"/>
        <v>0</v>
      </c>
      <c r="H847" s="10">
        <v>0</v>
      </c>
      <c r="I847" s="10">
        <f t="shared" si="421"/>
        <v>0</v>
      </c>
      <c r="J847" s="10">
        <v>0</v>
      </c>
      <c r="K847" s="10">
        <v>2100</v>
      </c>
      <c r="L847" s="10">
        <v>0</v>
      </c>
      <c r="M847" s="10">
        <f>M848+M850+M849</f>
        <v>0</v>
      </c>
      <c r="N847" s="10">
        <v>0</v>
      </c>
      <c r="O847" s="30"/>
      <c r="P847" s="30"/>
      <c r="Q847" s="30"/>
    </row>
    <row r="848" spans="1:17" ht="348" customHeight="1">
      <c r="A848" s="32"/>
      <c r="B848" s="31"/>
      <c r="C848" s="30"/>
      <c r="D848" s="9">
        <v>2020</v>
      </c>
      <c r="E848" s="10">
        <f t="shared" si="420"/>
        <v>2200</v>
      </c>
      <c r="F848" s="10">
        <f t="shared" si="420"/>
        <v>0</v>
      </c>
      <c r="G848" s="10">
        <f t="shared" si="421"/>
        <v>0</v>
      </c>
      <c r="H848" s="10">
        <v>0</v>
      </c>
      <c r="I848" s="10">
        <f t="shared" si="421"/>
        <v>0</v>
      </c>
      <c r="J848" s="10">
        <v>0</v>
      </c>
      <c r="K848" s="10">
        <v>2200</v>
      </c>
      <c r="L848" s="10">
        <v>0</v>
      </c>
      <c r="M848" s="10">
        <f>M849+M851+M850</f>
        <v>0</v>
      </c>
      <c r="N848" s="10">
        <v>0</v>
      </c>
      <c r="O848" s="30"/>
      <c r="P848" s="30"/>
      <c r="Q848" s="30"/>
    </row>
    <row r="849" spans="1:17" ht="31.5" customHeight="1">
      <c r="A849" s="32" t="s">
        <v>519</v>
      </c>
      <c r="B849" s="41" t="s">
        <v>225</v>
      </c>
      <c r="C849" s="38" t="s">
        <v>192</v>
      </c>
      <c r="D849" s="28" t="s">
        <v>1</v>
      </c>
      <c r="E849" s="10">
        <f>E850+E851+E852</f>
        <v>2310</v>
      </c>
      <c r="F849" s="10">
        <f>F850+F851+F852</f>
        <v>0</v>
      </c>
      <c r="G849" s="10">
        <f aca="true" t="shared" si="422" ref="G849:N849">G850+G851+G852</f>
        <v>0</v>
      </c>
      <c r="H849" s="10">
        <f t="shared" si="422"/>
        <v>0</v>
      </c>
      <c r="I849" s="10">
        <f t="shared" si="422"/>
        <v>0</v>
      </c>
      <c r="J849" s="10">
        <f t="shared" si="422"/>
        <v>0</v>
      </c>
      <c r="K849" s="10">
        <f t="shared" si="422"/>
        <v>2310</v>
      </c>
      <c r="L849" s="10">
        <f t="shared" si="422"/>
        <v>0</v>
      </c>
      <c r="M849" s="10">
        <f t="shared" si="422"/>
        <v>0</v>
      </c>
      <c r="N849" s="10">
        <f t="shared" si="422"/>
        <v>0</v>
      </c>
      <c r="O849" s="38" t="s">
        <v>560</v>
      </c>
      <c r="P849" s="30" t="s">
        <v>509</v>
      </c>
      <c r="Q849" s="30"/>
    </row>
    <row r="850" spans="1:17" ht="31.5" customHeight="1">
      <c r="A850" s="32"/>
      <c r="B850" s="41"/>
      <c r="C850" s="38"/>
      <c r="D850" s="25">
        <v>2018</v>
      </c>
      <c r="E850" s="10">
        <f aca="true" t="shared" si="423" ref="E850:F852">G850+I850+K850+M850</f>
        <v>770</v>
      </c>
      <c r="F850" s="10">
        <f t="shared" si="423"/>
        <v>0</v>
      </c>
      <c r="G850" s="19">
        <v>0</v>
      </c>
      <c r="H850" s="19">
        <v>0</v>
      </c>
      <c r="I850" s="19">
        <v>0</v>
      </c>
      <c r="J850" s="19">
        <v>0</v>
      </c>
      <c r="K850" s="19">
        <v>770</v>
      </c>
      <c r="L850" s="19">
        <v>0</v>
      </c>
      <c r="M850" s="19">
        <v>0</v>
      </c>
      <c r="N850" s="19">
        <v>0</v>
      </c>
      <c r="O850" s="38"/>
      <c r="P850" s="30"/>
      <c r="Q850" s="30"/>
    </row>
    <row r="851" spans="1:17" ht="31.5" customHeight="1">
      <c r="A851" s="32"/>
      <c r="B851" s="41"/>
      <c r="C851" s="38"/>
      <c r="D851" s="25">
        <v>2019</v>
      </c>
      <c r="E851" s="10">
        <f t="shared" si="423"/>
        <v>770</v>
      </c>
      <c r="F851" s="10">
        <f t="shared" si="423"/>
        <v>0</v>
      </c>
      <c r="G851" s="19">
        <v>0</v>
      </c>
      <c r="H851" s="19">
        <v>0</v>
      </c>
      <c r="I851" s="19">
        <v>0</v>
      </c>
      <c r="J851" s="19">
        <v>0</v>
      </c>
      <c r="K851" s="19">
        <v>770</v>
      </c>
      <c r="L851" s="19">
        <v>0</v>
      </c>
      <c r="M851" s="19">
        <v>0</v>
      </c>
      <c r="N851" s="19">
        <v>0</v>
      </c>
      <c r="O851" s="38"/>
      <c r="P851" s="30"/>
      <c r="Q851" s="30"/>
    </row>
    <row r="852" spans="1:17" ht="345" customHeight="1">
      <c r="A852" s="32"/>
      <c r="B852" s="41"/>
      <c r="C852" s="38"/>
      <c r="D852" s="25">
        <v>2020</v>
      </c>
      <c r="E852" s="10">
        <f t="shared" si="423"/>
        <v>770</v>
      </c>
      <c r="F852" s="10">
        <f t="shared" si="423"/>
        <v>0</v>
      </c>
      <c r="G852" s="19">
        <v>0</v>
      </c>
      <c r="H852" s="19">
        <v>0</v>
      </c>
      <c r="I852" s="19">
        <v>0</v>
      </c>
      <c r="J852" s="19">
        <v>0</v>
      </c>
      <c r="K852" s="19">
        <v>770</v>
      </c>
      <c r="L852" s="19">
        <v>0</v>
      </c>
      <c r="M852" s="19">
        <v>0</v>
      </c>
      <c r="N852" s="19">
        <v>0</v>
      </c>
      <c r="O852" s="38"/>
      <c r="P852" s="30"/>
      <c r="Q852" s="30"/>
    </row>
    <row r="853" spans="1:17" ht="37.5" customHeight="1">
      <c r="A853" s="32" t="s">
        <v>520</v>
      </c>
      <c r="B853" s="41" t="s">
        <v>636</v>
      </c>
      <c r="C853" s="38" t="s">
        <v>192</v>
      </c>
      <c r="D853" s="28" t="s">
        <v>1</v>
      </c>
      <c r="E853" s="10">
        <f>E854+E855+E856</f>
        <v>5443.6</v>
      </c>
      <c r="F853" s="10">
        <f>F854+F855+F856</f>
        <v>893.8</v>
      </c>
      <c r="G853" s="10">
        <f aca="true" t="shared" si="424" ref="G853:N853">G854+G855+G856</f>
        <v>0</v>
      </c>
      <c r="H853" s="10">
        <f t="shared" si="424"/>
        <v>0</v>
      </c>
      <c r="I853" s="10">
        <f t="shared" si="424"/>
        <v>0</v>
      </c>
      <c r="J853" s="10">
        <f t="shared" si="424"/>
        <v>0</v>
      </c>
      <c r="K853" s="10">
        <f t="shared" si="424"/>
        <v>5443.6</v>
      </c>
      <c r="L853" s="10">
        <f t="shared" si="424"/>
        <v>893.8</v>
      </c>
      <c r="M853" s="10">
        <f t="shared" si="424"/>
        <v>0</v>
      </c>
      <c r="N853" s="10">
        <f t="shared" si="424"/>
        <v>0</v>
      </c>
      <c r="O853" s="38" t="s">
        <v>560</v>
      </c>
      <c r="P853" s="30" t="s">
        <v>640</v>
      </c>
      <c r="Q853" s="30" t="s">
        <v>741</v>
      </c>
    </row>
    <row r="854" spans="1:17" ht="35.25" customHeight="1">
      <c r="A854" s="32"/>
      <c r="B854" s="41"/>
      <c r="C854" s="38"/>
      <c r="D854" s="25">
        <v>2018</v>
      </c>
      <c r="E854" s="10">
        <f aca="true" t="shared" si="425" ref="E854:F856">G854+I854+K854+M854</f>
        <v>3443.6</v>
      </c>
      <c r="F854" s="10">
        <f t="shared" si="425"/>
        <v>893.8</v>
      </c>
      <c r="G854" s="19">
        <v>0</v>
      </c>
      <c r="H854" s="19">
        <v>0</v>
      </c>
      <c r="I854" s="19">
        <v>0</v>
      </c>
      <c r="J854" s="19">
        <v>0</v>
      </c>
      <c r="K854" s="19">
        <v>3443.6</v>
      </c>
      <c r="L854" s="19">
        <v>893.8</v>
      </c>
      <c r="M854" s="19">
        <v>0</v>
      </c>
      <c r="N854" s="19">
        <v>0</v>
      </c>
      <c r="O854" s="38"/>
      <c r="P854" s="30"/>
      <c r="Q854" s="30"/>
    </row>
    <row r="855" spans="1:17" ht="30" customHeight="1">
      <c r="A855" s="32"/>
      <c r="B855" s="41"/>
      <c r="C855" s="38"/>
      <c r="D855" s="25">
        <v>2019</v>
      </c>
      <c r="E855" s="10">
        <f t="shared" si="425"/>
        <v>1000</v>
      </c>
      <c r="F855" s="10">
        <f t="shared" si="425"/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1000</v>
      </c>
      <c r="L855" s="19">
        <v>0</v>
      </c>
      <c r="M855" s="19">
        <v>0</v>
      </c>
      <c r="N855" s="19">
        <v>0</v>
      </c>
      <c r="O855" s="38"/>
      <c r="P855" s="30"/>
      <c r="Q855" s="30"/>
    </row>
    <row r="856" spans="1:17" ht="333.75" customHeight="1">
      <c r="A856" s="32"/>
      <c r="B856" s="41"/>
      <c r="C856" s="38"/>
      <c r="D856" s="25">
        <v>2020</v>
      </c>
      <c r="E856" s="10">
        <f t="shared" si="425"/>
        <v>1000</v>
      </c>
      <c r="F856" s="10">
        <f t="shared" si="425"/>
        <v>0</v>
      </c>
      <c r="G856" s="19">
        <v>0</v>
      </c>
      <c r="H856" s="19">
        <v>0</v>
      </c>
      <c r="I856" s="19">
        <v>0</v>
      </c>
      <c r="J856" s="19">
        <v>0</v>
      </c>
      <c r="K856" s="19">
        <v>1000</v>
      </c>
      <c r="L856" s="19">
        <v>0</v>
      </c>
      <c r="M856" s="19">
        <v>0</v>
      </c>
      <c r="N856" s="19">
        <v>0</v>
      </c>
      <c r="O856" s="38"/>
      <c r="P856" s="30"/>
      <c r="Q856" s="30"/>
    </row>
    <row r="857" spans="1:17" ht="31.5" customHeight="1">
      <c r="A857" s="32" t="s">
        <v>521</v>
      </c>
      <c r="B857" s="31" t="s">
        <v>225</v>
      </c>
      <c r="C857" s="30" t="s">
        <v>188</v>
      </c>
      <c r="D857" s="8" t="s">
        <v>1</v>
      </c>
      <c r="E857" s="10">
        <f>E858+E859+E860</f>
        <v>21528.7</v>
      </c>
      <c r="F857" s="10">
        <f>F858+F859+F860</f>
        <v>17.5</v>
      </c>
      <c r="G857" s="10">
        <f aca="true" t="shared" si="426" ref="G857:N857">G858+G859+G860</f>
        <v>0</v>
      </c>
      <c r="H857" s="10">
        <f t="shared" si="426"/>
        <v>0</v>
      </c>
      <c r="I857" s="10">
        <f t="shared" si="426"/>
        <v>18000</v>
      </c>
      <c r="J857" s="10">
        <f t="shared" si="426"/>
        <v>0</v>
      </c>
      <c r="K857" s="10">
        <f t="shared" si="426"/>
        <v>3528.7</v>
      </c>
      <c r="L857" s="10">
        <f t="shared" si="426"/>
        <v>17.5</v>
      </c>
      <c r="M857" s="10">
        <f t="shared" si="426"/>
        <v>0</v>
      </c>
      <c r="N857" s="10">
        <f t="shared" si="426"/>
        <v>0</v>
      </c>
      <c r="O857" s="38" t="s">
        <v>564</v>
      </c>
      <c r="P857" s="30" t="s">
        <v>604</v>
      </c>
      <c r="Q857" s="30" t="s">
        <v>740</v>
      </c>
    </row>
    <row r="858" spans="1:17" ht="31.5" customHeight="1">
      <c r="A858" s="32"/>
      <c r="B858" s="31"/>
      <c r="C858" s="30"/>
      <c r="D858" s="9">
        <v>2018</v>
      </c>
      <c r="E858" s="10">
        <f aca="true" t="shared" si="427" ref="E858:F860">G858+I858+K858+M858</f>
        <v>11528.7</v>
      </c>
      <c r="F858" s="10">
        <f t="shared" si="427"/>
        <v>17.5</v>
      </c>
      <c r="G858" s="10">
        <f>G859+G860</f>
        <v>0</v>
      </c>
      <c r="H858" s="10">
        <v>0</v>
      </c>
      <c r="I858" s="10">
        <v>9000</v>
      </c>
      <c r="J858" s="10">
        <v>0</v>
      </c>
      <c r="K858" s="10">
        <v>2528.7</v>
      </c>
      <c r="L858" s="10">
        <v>17.5</v>
      </c>
      <c r="M858" s="10">
        <v>0</v>
      </c>
      <c r="N858" s="10">
        <v>0</v>
      </c>
      <c r="O858" s="38"/>
      <c r="P858" s="30"/>
      <c r="Q858" s="30"/>
    </row>
    <row r="859" spans="1:17" ht="31.5" customHeight="1">
      <c r="A859" s="32"/>
      <c r="B859" s="31"/>
      <c r="C859" s="30"/>
      <c r="D859" s="9">
        <v>2019</v>
      </c>
      <c r="E859" s="10">
        <f t="shared" si="427"/>
        <v>10000</v>
      </c>
      <c r="F859" s="10">
        <f t="shared" si="427"/>
        <v>0</v>
      </c>
      <c r="G859" s="10">
        <f>G860+G869</f>
        <v>0</v>
      </c>
      <c r="H859" s="10">
        <v>0</v>
      </c>
      <c r="I859" s="10">
        <v>9000</v>
      </c>
      <c r="J859" s="10">
        <v>0</v>
      </c>
      <c r="K859" s="10">
        <v>1000</v>
      </c>
      <c r="L859" s="10">
        <v>0</v>
      </c>
      <c r="M859" s="10">
        <v>0</v>
      </c>
      <c r="N859" s="10">
        <v>0</v>
      </c>
      <c r="O859" s="38"/>
      <c r="P859" s="30"/>
      <c r="Q859" s="30"/>
    </row>
    <row r="860" spans="1:17" ht="346.5" customHeight="1">
      <c r="A860" s="32"/>
      <c r="B860" s="31"/>
      <c r="C860" s="30"/>
      <c r="D860" s="9">
        <v>2020</v>
      </c>
      <c r="E860" s="10">
        <f t="shared" si="427"/>
        <v>0</v>
      </c>
      <c r="F860" s="10">
        <f t="shared" si="427"/>
        <v>0</v>
      </c>
      <c r="G860" s="10">
        <f>G869+G870</f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38"/>
      <c r="P860" s="30"/>
      <c r="Q860" s="30"/>
    </row>
    <row r="861" spans="1:17" ht="33.75" customHeight="1">
      <c r="A861" s="32" t="s">
        <v>522</v>
      </c>
      <c r="B861" s="31" t="s">
        <v>636</v>
      </c>
      <c r="C861" s="30" t="s">
        <v>188</v>
      </c>
      <c r="D861" s="8" t="s">
        <v>1</v>
      </c>
      <c r="E861" s="10">
        <f>E862+E863+E864</f>
        <v>9000</v>
      </c>
      <c r="F861" s="10">
        <f>F862+F863+F864</f>
        <v>0</v>
      </c>
      <c r="G861" s="10">
        <f aca="true" t="shared" si="428" ref="G861:N861">G862+G863+G864</f>
        <v>0</v>
      </c>
      <c r="H861" s="10">
        <f t="shared" si="428"/>
        <v>0</v>
      </c>
      <c r="I861" s="10">
        <f t="shared" si="428"/>
        <v>0</v>
      </c>
      <c r="J861" s="10">
        <f t="shared" si="428"/>
        <v>0</v>
      </c>
      <c r="K861" s="10">
        <f t="shared" si="428"/>
        <v>9000</v>
      </c>
      <c r="L861" s="10">
        <f t="shared" si="428"/>
        <v>0</v>
      </c>
      <c r="M861" s="10">
        <f t="shared" si="428"/>
        <v>0</v>
      </c>
      <c r="N861" s="10">
        <f t="shared" si="428"/>
        <v>0</v>
      </c>
      <c r="O861" s="38" t="s">
        <v>564</v>
      </c>
      <c r="P861" s="30" t="s">
        <v>644</v>
      </c>
      <c r="Q861" s="30"/>
    </row>
    <row r="862" spans="1:17" ht="33.75" customHeight="1">
      <c r="A862" s="32"/>
      <c r="B862" s="31"/>
      <c r="C862" s="30"/>
      <c r="D862" s="9">
        <v>2018</v>
      </c>
      <c r="E862" s="10">
        <f aca="true" t="shared" si="429" ref="E862:F864">G862+I862+K862+M862</f>
        <v>3000</v>
      </c>
      <c r="F862" s="10">
        <f t="shared" si="429"/>
        <v>0</v>
      </c>
      <c r="G862" s="10">
        <f>G863+G864</f>
        <v>0</v>
      </c>
      <c r="H862" s="10">
        <v>0</v>
      </c>
      <c r="I862" s="10">
        <v>0</v>
      </c>
      <c r="J862" s="10">
        <v>0</v>
      </c>
      <c r="K862" s="10">
        <v>3000</v>
      </c>
      <c r="L862" s="10">
        <v>0</v>
      </c>
      <c r="M862" s="10">
        <v>0</v>
      </c>
      <c r="N862" s="10">
        <v>0</v>
      </c>
      <c r="O862" s="38"/>
      <c r="P862" s="30"/>
      <c r="Q862" s="30"/>
    </row>
    <row r="863" spans="1:17" ht="33.75" customHeight="1">
      <c r="A863" s="32"/>
      <c r="B863" s="31"/>
      <c r="C863" s="30"/>
      <c r="D863" s="9">
        <v>2019</v>
      </c>
      <c r="E863" s="10">
        <f t="shared" si="429"/>
        <v>3000</v>
      </c>
      <c r="F863" s="10">
        <f t="shared" si="429"/>
        <v>0</v>
      </c>
      <c r="G863" s="10">
        <f>G864+G873</f>
        <v>0</v>
      </c>
      <c r="H863" s="10">
        <v>0</v>
      </c>
      <c r="I863" s="10">
        <v>0</v>
      </c>
      <c r="J863" s="10">
        <v>0</v>
      </c>
      <c r="K863" s="10">
        <v>3000</v>
      </c>
      <c r="L863" s="10">
        <v>0</v>
      </c>
      <c r="M863" s="10">
        <v>0</v>
      </c>
      <c r="N863" s="10">
        <v>0</v>
      </c>
      <c r="O863" s="38"/>
      <c r="P863" s="30"/>
      <c r="Q863" s="30"/>
    </row>
    <row r="864" spans="1:17" ht="339.75" customHeight="1">
      <c r="A864" s="32"/>
      <c r="B864" s="31"/>
      <c r="C864" s="30"/>
      <c r="D864" s="9">
        <v>2020</v>
      </c>
      <c r="E864" s="10">
        <f t="shared" si="429"/>
        <v>3000</v>
      </c>
      <c r="F864" s="10">
        <f t="shared" si="429"/>
        <v>0</v>
      </c>
      <c r="G864" s="10">
        <f>G873+G874</f>
        <v>0</v>
      </c>
      <c r="H864" s="10">
        <v>0</v>
      </c>
      <c r="I864" s="10">
        <v>0</v>
      </c>
      <c r="J864" s="10">
        <v>0</v>
      </c>
      <c r="K864" s="10">
        <v>3000</v>
      </c>
      <c r="L864" s="10">
        <v>0</v>
      </c>
      <c r="M864" s="10">
        <v>0</v>
      </c>
      <c r="N864" s="10">
        <v>0</v>
      </c>
      <c r="O864" s="38"/>
      <c r="P864" s="30"/>
      <c r="Q864" s="30"/>
    </row>
    <row r="865" spans="1:17" ht="39" customHeight="1">
      <c r="A865" s="32" t="s">
        <v>523</v>
      </c>
      <c r="B865" s="31" t="s">
        <v>225</v>
      </c>
      <c r="C865" s="30" t="s">
        <v>124</v>
      </c>
      <c r="D865" s="8" t="s">
        <v>1</v>
      </c>
      <c r="E865" s="10">
        <f>E866+E867+E868</f>
        <v>17093.2</v>
      </c>
      <c r="F865" s="10">
        <f>F866+F867+F868</f>
        <v>597.6</v>
      </c>
      <c r="G865" s="10">
        <f>G866+G867+G868</f>
        <v>0</v>
      </c>
      <c r="H865" s="10">
        <f>H866+H867+H868</f>
        <v>0</v>
      </c>
      <c r="I865" s="10">
        <v>0</v>
      </c>
      <c r="J865" s="10">
        <f>J866+J867+J868</f>
        <v>0</v>
      </c>
      <c r="K865" s="10">
        <f>K866+K867+K868</f>
        <v>17093.2</v>
      </c>
      <c r="L865" s="10">
        <f>L866+L867+L868</f>
        <v>597.6</v>
      </c>
      <c r="M865" s="10">
        <f>M866+M867+M868</f>
        <v>0</v>
      </c>
      <c r="N865" s="10">
        <f>N866+N867+N868</f>
        <v>0</v>
      </c>
      <c r="O865" s="38" t="s">
        <v>556</v>
      </c>
      <c r="P865" s="30" t="s">
        <v>654</v>
      </c>
      <c r="Q865" s="30" t="s">
        <v>749</v>
      </c>
    </row>
    <row r="866" spans="1:17" ht="39" customHeight="1">
      <c r="A866" s="32"/>
      <c r="B866" s="31"/>
      <c r="C866" s="30"/>
      <c r="D866" s="9">
        <v>2018</v>
      </c>
      <c r="E866" s="10">
        <f aca="true" t="shared" si="430" ref="E866:F868">G866+I866+K866+M866</f>
        <v>8893.2</v>
      </c>
      <c r="F866" s="10">
        <f t="shared" si="430"/>
        <v>597.6</v>
      </c>
      <c r="G866" s="10">
        <f>G867+G868</f>
        <v>0</v>
      </c>
      <c r="H866" s="10">
        <v>0</v>
      </c>
      <c r="I866" s="10">
        <v>0</v>
      </c>
      <c r="J866" s="10">
        <v>0</v>
      </c>
      <c r="K866" s="10">
        <v>8893.2</v>
      </c>
      <c r="L866" s="10">
        <v>597.6</v>
      </c>
      <c r="M866" s="10">
        <v>0</v>
      </c>
      <c r="N866" s="10">
        <v>0</v>
      </c>
      <c r="O866" s="38"/>
      <c r="P866" s="30"/>
      <c r="Q866" s="30"/>
    </row>
    <row r="867" spans="1:17" ht="39" customHeight="1">
      <c r="A867" s="32"/>
      <c r="B867" s="31"/>
      <c r="C867" s="30"/>
      <c r="D867" s="9">
        <v>2019</v>
      </c>
      <c r="E867" s="10">
        <f t="shared" si="430"/>
        <v>4100</v>
      </c>
      <c r="F867" s="10">
        <f t="shared" si="430"/>
        <v>0</v>
      </c>
      <c r="G867" s="10">
        <f>G868+G877</f>
        <v>0</v>
      </c>
      <c r="H867" s="10">
        <v>0</v>
      </c>
      <c r="I867" s="10">
        <v>0</v>
      </c>
      <c r="J867" s="10">
        <v>0</v>
      </c>
      <c r="K867" s="10">
        <v>4100</v>
      </c>
      <c r="L867" s="10">
        <v>0</v>
      </c>
      <c r="M867" s="10">
        <v>0</v>
      </c>
      <c r="N867" s="10">
        <v>0</v>
      </c>
      <c r="O867" s="38"/>
      <c r="P867" s="30"/>
      <c r="Q867" s="30"/>
    </row>
    <row r="868" spans="1:17" ht="324" customHeight="1">
      <c r="A868" s="32"/>
      <c r="B868" s="31"/>
      <c r="C868" s="30"/>
      <c r="D868" s="9">
        <v>2020</v>
      </c>
      <c r="E868" s="10">
        <f t="shared" si="430"/>
        <v>4100</v>
      </c>
      <c r="F868" s="10">
        <f t="shared" si="430"/>
        <v>0</v>
      </c>
      <c r="G868" s="10">
        <f>G877+G878</f>
        <v>0</v>
      </c>
      <c r="H868" s="10">
        <v>0</v>
      </c>
      <c r="I868" s="10">
        <v>0</v>
      </c>
      <c r="J868" s="10">
        <v>0</v>
      </c>
      <c r="K868" s="10">
        <v>4100</v>
      </c>
      <c r="L868" s="10">
        <v>0</v>
      </c>
      <c r="M868" s="10">
        <v>0</v>
      </c>
      <c r="N868" s="10">
        <v>0</v>
      </c>
      <c r="O868" s="38"/>
      <c r="P868" s="30"/>
      <c r="Q868" s="30"/>
    </row>
    <row r="869" spans="1:17" ht="31.5" customHeight="1">
      <c r="A869" s="32" t="s">
        <v>524</v>
      </c>
      <c r="B869" s="31" t="s">
        <v>225</v>
      </c>
      <c r="C869" s="30" t="s">
        <v>142</v>
      </c>
      <c r="D869" s="8" t="s">
        <v>1</v>
      </c>
      <c r="E869" s="10">
        <f>E870+E871+E872</f>
        <v>28424.6</v>
      </c>
      <c r="F869" s="10">
        <f>F870+F871+F872</f>
        <v>849.8</v>
      </c>
      <c r="G869" s="10">
        <f aca="true" t="shared" si="431" ref="G869:N869">G870+G871+G872</f>
        <v>0</v>
      </c>
      <c r="H869" s="10">
        <f t="shared" si="431"/>
        <v>0</v>
      </c>
      <c r="I869" s="10">
        <f t="shared" si="431"/>
        <v>0</v>
      </c>
      <c r="J869" s="10">
        <f t="shared" si="431"/>
        <v>0</v>
      </c>
      <c r="K869" s="10">
        <f t="shared" si="431"/>
        <v>28424.6</v>
      </c>
      <c r="L869" s="10">
        <f t="shared" si="431"/>
        <v>849.8</v>
      </c>
      <c r="M869" s="10">
        <f t="shared" si="431"/>
        <v>0</v>
      </c>
      <c r="N869" s="10">
        <f t="shared" si="431"/>
        <v>0</v>
      </c>
      <c r="O869" s="30" t="s">
        <v>557</v>
      </c>
      <c r="P869" s="30" t="s">
        <v>632</v>
      </c>
      <c r="Q869" s="30" t="s">
        <v>741</v>
      </c>
    </row>
    <row r="870" spans="1:17" ht="31.5" customHeight="1">
      <c r="A870" s="32"/>
      <c r="B870" s="31"/>
      <c r="C870" s="30"/>
      <c r="D870" s="9">
        <v>2018</v>
      </c>
      <c r="E870" s="10">
        <f aca="true" t="shared" si="432" ref="E870:F872">G870+I870+K870+M870</f>
        <v>9977</v>
      </c>
      <c r="F870" s="10">
        <f t="shared" si="432"/>
        <v>849.8</v>
      </c>
      <c r="G870" s="10">
        <v>0</v>
      </c>
      <c r="H870" s="10">
        <v>0</v>
      </c>
      <c r="I870" s="10">
        <v>0</v>
      </c>
      <c r="J870" s="10">
        <v>0</v>
      </c>
      <c r="K870" s="10">
        <v>9977</v>
      </c>
      <c r="L870" s="10">
        <v>849.8</v>
      </c>
      <c r="M870" s="10">
        <v>0</v>
      </c>
      <c r="N870" s="10">
        <v>0</v>
      </c>
      <c r="O870" s="30"/>
      <c r="P870" s="30"/>
      <c r="Q870" s="30"/>
    </row>
    <row r="871" spans="1:17" ht="31.5" customHeight="1">
      <c r="A871" s="32"/>
      <c r="B871" s="31"/>
      <c r="C871" s="30"/>
      <c r="D871" s="9">
        <v>2019</v>
      </c>
      <c r="E871" s="10">
        <f t="shared" si="432"/>
        <v>9223.8</v>
      </c>
      <c r="F871" s="10">
        <f t="shared" si="432"/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9223.8</v>
      </c>
      <c r="L871" s="10">
        <v>0</v>
      </c>
      <c r="M871" s="10">
        <v>0</v>
      </c>
      <c r="N871" s="10">
        <v>0</v>
      </c>
      <c r="O871" s="30"/>
      <c r="P871" s="30"/>
      <c r="Q871" s="30"/>
    </row>
    <row r="872" spans="1:17" ht="351" customHeight="1">
      <c r="A872" s="32"/>
      <c r="B872" s="31"/>
      <c r="C872" s="30"/>
      <c r="D872" s="9">
        <v>2020</v>
      </c>
      <c r="E872" s="10">
        <f t="shared" si="432"/>
        <v>9223.8</v>
      </c>
      <c r="F872" s="10">
        <f t="shared" si="432"/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9223.8</v>
      </c>
      <c r="L872" s="10">
        <v>0</v>
      </c>
      <c r="M872" s="10">
        <v>0</v>
      </c>
      <c r="N872" s="10">
        <v>0</v>
      </c>
      <c r="O872" s="30"/>
      <c r="P872" s="30"/>
      <c r="Q872" s="30"/>
    </row>
    <row r="873" spans="1:17" ht="31.5" customHeight="1">
      <c r="A873" s="32" t="s">
        <v>525</v>
      </c>
      <c r="B873" s="31" t="s">
        <v>169</v>
      </c>
      <c r="C873" s="30" t="s">
        <v>190</v>
      </c>
      <c r="D873" s="8" t="s">
        <v>1</v>
      </c>
      <c r="E873" s="10">
        <f>E874+E875+E876</f>
        <v>221240.9</v>
      </c>
      <c r="F873" s="10">
        <f>F874+F875+F876</f>
        <v>19035.2</v>
      </c>
      <c r="G873" s="10">
        <f aca="true" t="shared" si="433" ref="G873:N873">G874+G875+G876</f>
        <v>0</v>
      </c>
      <c r="H873" s="10">
        <f t="shared" si="433"/>
        <v>0</v>
      </c>
      <c r="I873" s="10">
        <f t="shared" si="433"/>
        <v>0</v>
      </c>
      <c r="J873" s="10">
        <f t="shared" si="433"/>
        <v>0</v>
      </c>
      <c r="K873" s="10">
        <f t="shared" si="433"/>
        <v>221240.9</v>
      </c>
      <c r="L873" s="10">
        <f t="shared" si="433"/>
        <v>19035.2</v>
      </c>
      <c r="M873" s="10">
        <f t="shared" si="433"/>
        <v>0</v>
      </c>
      <c r="N873" s="10">
        <f t="shared" si="433"/>
        <v>0</v>
      </c>
      <c r="O873" s="30" t="s">
        <v>558</v>
      </c>
      <c r="P873" s="30" t="s">
        <v>672</v>
      </c>
      <c r="Q873" s="30" t="s">
        <v>742</v>
      </c>
    </row>
    <row r="874" spans="1:17" ht="31.5" customHeight="1">
      <c r="A874" s="32"/>
      <c r="B874" s="31"/>
      <c r="C874" s="30"/>
      <c r="D874" s="9">
        <v>2018</v>
      </c>
      <c r="E874" s="10">
        <f aca="true" t="shared" si="434" ref="E874:F876">G874+I874+K874+M874</f>
        <v>91346.9</v>
      </c>
      <c r="F874" s="10">
        <f t="shared" si="434"/>
        <v>19035.2</v>
      </c>
      <c r="G874" s="10">
        <f aca="true" t="shared" si="435" ref="G874:I876">G875+G876</f>
        <v>0</v>
      </c>
      <c r="H874" s="10">
        <v>0</v>
      </c>
      <c r="I874" s="10">
        <f t="shared" si="435"/>
        <v>0</v>
      </c>
      <c r="J874" s="10">
        <v>0</v>
      </c>
      <c r="K874" s="10">
        <v>91346.9</v>
      </c>
      <c r="L874" s="10">
        <v>19035.2</v>
      </c>
      <c r="M874" s="10">
        <f>M875+M876</f>
        <v>0</v>
      </c>
      <c r="N874" s="10">
        <v>0</v>
      </c>
      <c r="O874" s="30"/>
      <c r="P874" s="30"/>
      <c r="Q874" s="30"/>
    </row>
    <row r="875" spans="1:17" ht="255" customHeight="1">
      <c r="A875" s="32"/>
      <c r="B875" s="31"/>
      <c r="C875" s="30"/>
      <c r="D875" s="9">
        <v>2019</v>
      </c>
      <c r="E875" s="10">
        <f t="shared" si="434"/>
        <v>64947</v>
      </c>
      <c r="F875" s="10">
        <f t="shared" si="434"/>
        <v>0</v>
      </c>
      <c r="G875" s="10">
        <f t="shared" si="435"/>
        <v>0</v>
      </c>
      <c r="H875" s="10">
        <v>0</v>
      </c>
      <c r="I875" s="10">
        <f t="shared" si="435"/>
        <v>0</v>
      </c>
      <c r="J875" s="10">
        <v>0</v>
      </c>
      <c r="K875" s="10">
        <v>64947</v>
      </c>
      <c r="L875" s="10">
        <v>0</v>
      </c>
      <c r="M875" s="10">
        <f>M876+M877</f>
        <v>0</v>
      </c>
      <c r="N875" s="10">
        <v>0</v>
      </c>
      <c r="O875" s="30"/>
      <c r="P875" s="30"/>
      <c r="Q875" s="30"/>
    </row>
    <row r="876" spans="1:17" ht="408.75" customHeight="1">
      <c r="A876" s="32"/>
      <c r="B876" s="31"/>
      <c r="C876" s="30"/>
      <c r="D876" s="9">
        <v>2020</v>
      </c>
      <c r="E876" s="10">
        <f t="shared" si="434"/>
        <v>64947</v>
      </c>
      <c r="F876" s="10">
        <f t="shared" si="434"/>
        <v>0</v>
      </c>
      <c r="G876" s="10">
        <f t="shared" si="435"/>
        <v>0</v>
      </c>
      <c r="H876" s="10">
        <v>0</v>
      </c>
      <c r="I876" s="10">
        <f t="shared" si="435"/>
        <v>0</v>
      </c>
      <c r="J876" s="10">
        <v>0</v>
      </c>
      <c r="K876" s="10">
        <v>64947</v>
      </c>
      <c r="L876" s="10">
        <v>0</v>
      </c>
      <c r="M876" s="10">
        <f>M877+M878</f>
        <v>0</v>
      </c>
      <c r="N876" s="10">
        <v>0</v>
      </c>
      <c r="O876" s="30"/>
      <c r="P876" s="30"/>
      <c r="Q876" s="30"/>
    </row>
    <row r="877" spans="1:17" ht="31.5" customHeight="1">
      <c r="A877" s="32" t="s">
        <v>526</v>
      </c>
      <c r="B877" s="31" t="s">
        <v>225</v>
      </c>
      <c r="C877" s="30" t="s">
        <v>183</v>
      </c>
      <c r="D877" s="8" t="s">
        <v>1</v>
      </c>
      <c r="E877" s="10">
        <f>E878+E879+E880</f>
        <v>11552.9</v>
      </c>
      <c r="F877" s="10">
        <f>F878+F879+F880</f>
        <v>754.2</v>
      </c>
      <c r="G877" s="10">
        <f aca="true" t="shared" si="436" ref="G877:N877">G878+G879+G880</f>
        <v>0</v>
      </c>
      <c r="H877" s="10">
        <f t="shared" si="436"/>
        <v>0</v>
      </c>
      <c r="I877" s="10">
        <f t="shared" si="436"/>
        <v>0</v>
      </c>
      <c r="J877" s="10">
        <f t="shared" si="436"/>
        <v>0</v>
      </c>
      <c r="K877" s="10">
        <f t="shared" si="436"/>
        <v>11552.9</v>
      </c>
      <c r="L877" s="10">
        <f t="shared" si="436"/>
        <v>754.2</v>
      </c>
      <c r="M877" s="10">
        <f t="shared" si="436"/>
        <v>0</v>
      </c>
      <c r="N877" s="10">
        <f t="shared" si="436"/>
        <v>0</v>
      </c>
      <c r="O877" s="30" t="s">
        <v>565</v>
      </c>
      <c r="P877" s="33" t="s">
        <v>227</v>
      </c>
      <c r="Q877" s="30" t="s">
        <v>747</v>
      </c>
    </row>
    <row r="878" spans="1:17" ht="31.5" customHeight="1">
      <c r="A878" s="32"/>
      <c r="B878" s="31"/>
      <c r="C878" s="30"/>
      <c r="D878" s="9">
        <v>2018</v>
      </c>
      <c r="E878" s="10">
        <f aca="true" t="shared" si="437" ref="E878:F880">G878+I878+K878+M878</f>
        <v>3583.7</v>
      </c>
      <c r="F878" s="10">
        <f t="shared" si="437"/>
        <v>754.2</v>
      </c>
      <c r="G878" s="10">
        <v>0</v>
      </c>
      <c r="H878" s="10">
        <v>0</v>
      </c>
      <c r="I878" s="10">
        <v>0</v>
      </c>
      <c r="J878" s="10">
        <v>0</v>
      </c>
      <c r="K878" s="10">
        <v>3583.7</v>
      </c>
      <c r="L878" s="10">
        <v>754.2</v>
      </c>
      <c r="M878" s="10">
        <v>0</v>
      </c>
      <c r="N878" s="10">
        <v>0</v>
      </c>
      <c r="O878" s="30"/>
      <c r="P878" s="33"/>
      <c r="Q878" s="30"/>
    </row>
    <row r="879" spans="1:17" ht="31.5" customHeight="1">
      <c r="A879" s="32"/>
      <c r="B879" s="31"/>
      <c r="C879" s="30"/>
      <c r="D879" s="9">
        <v>2019</v>
      </c>
      <c r="E879" s="10">
        <f t="shared" si="437"/>
        <v>3989.3</v>
      </c>
      <c r="F879" s="10">
        <f t="shared" si="437"/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3989.3</v>
      </c>
      <c r="L879" s="10">
        <v>0</v>
      </c>
      <c r="M879" s="10">
        <v>0</v>
      </c>
      <c r="N879" s="10">
        <v>0</v>
      </c>
      <c r="O879" s="30"/>
      <c r="P879" s="33"/>
      <c r="Q879" s="30"/>
    </row>
    <row r="880" spans="1:17" ht="349.5" customHeight="1">
      <c r="A880" s="32"/>
      <c r="B880" s="31"/>
      <c r="C880" s="30"/>
      <c r="D880" s="9">
        <v>2020</v>
      </c>
      <c r="E880" s="10">
        <f t="shared" si="437"/>
        <v>3979.9</v>
      </c>
      <c r="F880" s="10">
        <f t="shared" si="437"/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3979.9</v>
      </c>
      <c r="L880" s="10">
        <v>0</v>
      </c>
      <c r="M880" s="10">
        <v>0</v>
      </c>
      <c r="N880" s="10">
        <v>0</v>
      </c>
      <c r="O880" s="30"/>
      <c r="P880" s="33"/>
      <c r="Q880" s="30"/>
    </row>
    <row r="881" spans="1:17" ht="58.5" customHeight="1">
      <c r="A881" s="32" t="s">
        <v>673</v>
      </c>
      <c r="B881" s="31" t="s">
        <v>636</v>
      </c>
      <c r="C881" s="30" t="s">
        <v>183</v>
      </c>
      <c r="D881" s="8" t="s">
        <v>1</v>
      </c>
      <c r="E881" s="10">
        <f>E882+E883+E884</f>
        <v>4840.6</v>
      </c>
      <c r="F881" s="10">
        <f>F882+F883+F884</f>
        <v>0</v>
      </c>
      <c r="G881" s="10">
        <f aca="true" t="shared" si="438" ref="G881:N881">G882+G883+G884</f>
        <v>0</v>
      </c>
      <c r="H881" s="10">
        <f t="shared" si="438"/>
        <v>0</v>
      </c>
      <c r="I881" s="10">
        <f t="shared" si="438"/>
        <v>0</v>
      </c>
      <c r="J881" s="10">
        <f t="shared" si="438"/>
        <v>0</v>
      </c>
      <c r="K881" s="10">
        <f t="shared" si="438"/>
        <v>4840.6</v>
      </c>
      <c r="L881" s="10">
        <f t="shared" si="438"/>
        <v>0</v>
      </c>
      <c r="M881" s="10">
        <f t="shared" si="438"/>
        <v>0</v>
      </c>
      <c r="N881" s="10">
        <f t="shared" si="438"/>
        <v>0</v>
      </c>
      <c r="O881" s="30" t="s">
        <v>565</v>
      </c>
      <c r="P881" s="33" t="s">
        <v>645</v>
      </c>
      <c r="Q881" s="30"/>
    </row>
    <row r="882" spans="1:17" ht="43.5" customHeight="1">
      <c r="A882" s="32"/>
      <c r="B882" s="31"/>
      <c r="C882" s="30"/>
      <c r="D882" s="9">
        <v>2018</v>
      </c>
      <c r="E882" s="10">
        <f aca="true" t="shared" si="439" ref="E882:F884">G882+I882+K882+M882</f>
        <v>1840.6</v>
      </c>
      <c r="F882" s="10">
        <f t="shared" si="439"/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1840.6</v>
      </c>
      <c r="L882" s="10">
        <v>0</v>
      </c>
      <c r="M882" s="10">
        <v>0</v>
      </c>
      <c r="N882" s="10">
        <v>0</v>
      </c>
      <c r="O882" s="30"/>
      <c r="P882" s="33"/>
      <c r="Q882" s="30"/>
    </row>
    <row r="883" spans="1:17" ht="44.25" customHeight="1">
      <c r="A883" s="32"/>
      <c r="B883" s="31"/>
      <c r="C883" s="30"/>
      <c r="D883" s="9">
        <v>2019</v>
      </c>
      <c r="E883" s="10">
        <f t="shared" si="439"/>
        <v>1500</v>
      </c>
      <c r="F883" s="10">
        <f t="shared" si="439"/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1500</v>
      </c>
      <c r="L883" s="10">
        <v>0</v>
      </c>
      <c r="M883" s="10">
        <v>0</v>
      </c>
      <c r="N883" s="10">
        <v>0</v>
      </c>
      <c r="O883" s="30"/>
      <c r="P883" s="33"/>
      <c r="Q883" s="30"/>
    </row>
    <row r="884" spans="1:17" ht="293.25" customHeight="1">
      <c r="A884" s="32"/>
      <c r="B884" s="31"/>
      <c r="C884" s="30"/>
      <c r="D884" s="9">
        <v>2020</v>
      </c>
      <c r="E884" s="10">
        <f t="shared" si="439"/>
        <v>1500</v>
      </c>
      <c r="F884" s="10">
        <f t="shared" si="439"/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1500</v>
      </c>
      <c r="L884" s="10">
        <v>0</v>
      </c>
      <c r="M884" s="10">
        <v>0</v>
      </c>
      <c r="N884" s="10">
        <v>0</v>
      </c>
      <c r="O884" s="30"/>
      <c r="P884" s="33"/>
      <c r="Q884" s="30"/>
    </row>
    <row r="885" spans="1:17" ht="31.5" customHeight="1">
      <c r="A885" s="32" t="s">
        <v>674</v>
      </c>
      <c r="B885" s="31" t="s">
        <v>228</v>
      </c>
      <c r="C885" s="30" t="s">
        <v>65</v>
      </c>
      <c r="D885" s="8" t="s">
        <v>1</v>
      </c>
      <c r="E885" s="10">
        <f>E886+E887+E888</f>
        <v>170163.8</v>
      </c>
      <c r="F885" s="10">
        <f>F886+F887+F888</f>
        <v>194.4</v>
      </c>
      <c r="G885" s="10">
        <f aca="true" t="shared" si="440" ref="G885:N885">G886+G887+G888</f>
        <v>0</v>
      </c>
      <c r="H885" s="10">
        <f t="shared" si="440"/>
        <v>0</v>
      </c>
      <c r="I885" s="10">
        <f t="shared" si="440"/>
        <v>123289.6</v>
      </c>
      <c r="J885" s="10">
        <f t="shared" si="440"/>
        <v>0</v>
      </c>
      <c r="K885" s="10">
        <f t="shared" si="440"/>
        <v>46874.2</v>
      </c>
      <c r="L885" s="10">
        <f t="shared" si="440"/>
        <v>194.4</v>
      </c>
      <c r="M885" s="10">
        <f t="shared" si="440"/>
        <v>0</v>
      </c>
      <c r="N885" s="10">
        <f t="shared" si="440"/>
        <v>0</v>
      </c>
      <c r="O885" s="30" t="s">
        <v>559</v>
      </c>
      <c r="P885" s="30" t="s">
        <v>605</v>
      </c>
      <c r="Q885" s="30" t="s">
        <v>744</v>
      </c>
    </row>
    <row r="886" spans="1:17" ht="34.5" customHeight="1">
      <c r="A886" s="32"/>
      <c r="B886" s="31"/>
      <c r="C886" s="30"/>
      <c r="D886" s="9">
        <v>2018</v>
      </c>
      <c r="E886" s="10">
        <f aca="true" t="shared" si="441" ref="E886:F888">G886+I886+K886+M886</f>
        <v>164438.3</v>
      </c>
      <c r="F886" s="10">
        <f t="shared" si="441"/>
        <v>194.4</v>
      </c>
      <c r="G886" s="10">
        <v>0</v>
      </c>
      <c r="H886" s="10">
        <v>0</v>
      </c>
      <c r="I886" s="10">
        <v>123289.6</v>
      </c>
      <c r="J886" s="10">
        <v>0</v>
      </c>
      <c r="K886" s="10">
        <v>41148.7</v>
      </c>
      <c r="L886" s="10">
        <v>194.4</v>
      </c>
      <c r="M886" s="10">
        <v>0</v>
      </c>
      <c r="N886" s="10">
        <v>0</v>
      </c>
      <c r="O886" s="30"/>
      <c r="P886" s="30"/>
      <c r="Q886" s="30"/>
    </row>
    <row r="887" spans="1:17" ht="31.5" customHeight="1">
      <c r="A887" s="32"/>
      <c r="B887" s="31"/>
      <c r="C887" s="30"/>
      <c r="D887" s="9">
        <v>2019</v>
      </c>
      <c r="E887" s="10">
        <f t="shared" si="441"/>
        <v>2825.5</v>
      </c>
      <c r="F887" s="10">
        <f t="shared" si="441"/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2825.5</v>
      </c>
      <c r="L887" s="10">
        <v>0</v>
      </c>
      <c r="M887" s="10">
        <v>0</v>
      </c>
      <c r="N887" s="10">
        <v>0</v>
      </c>
      <c r="O887" s="30"/>
      <c r="P887" s="30"/>
      <c r="Q887" s="30"/>
    </row>
    <row r="888" spans="1:17" ht="351" customHeight="1">
      <c r="A888" s="32"/>
      <c r="B888" s="31"/>
      <c r="C888" s="30"/>
      <c r="D888" s="9">
        <v>2020</v>
      </c>
      <c r="E888" s="10">
        <f t="shared" si="441"/>
        <v>2900</v>
      </c>
      <c r="F888" s="10">
        <f t="shared" si="441"/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2900</v>
      </c>
      <c r="L888" s="10">
        <v>0</v>
      </c>
      <c r="M888" s="10">
        <v>0</v>
      </c>
      <c r="N888" s="10">
        <v>0</v>
      </c>
      <c r="O888" s="30"/>
      <c r="P888" s="30"/>
      <c r="Q888" s="30"/>
    </row>
    <row r="889" spans="1:17" ht="31.5" customHeight="1">
      <c r="A889" s="32" t="s">
        <v>675</v>
      </c>
      <c r="B889" s="31" t="s">
        <v>477</v>
      </c>
      <c r="C889" s="30" t="s">
        <v>263</v>
      </c>
      <c r="D889" s="8" t="s">
        <v>1</v>
      </c>
      <c r="E889" s="10">
        <f>E890+E891+E892</f>
        <v>1316.5</v>
      </c>
      <c r="F889" s="10">
        <f>F890+F891+F892</f>
        <v>0</v>
      </c>
      <c r="G889" s="21">
        <f aca="true" t="shared" si="442" ref="G889:N889">G890+G891+G892</f>
        <v>0</v>
      </c>
      <c r="H889" s="21">
        <f t="shared" si="442"/>
        <v>0</v>
      </c>
      <c r="I889" s="21">
        <f t="shared" si="442"/>
        <v>0</v>
      </c>
      <c r="J889" s="21">
        <f t="shared" si="442"/>
        <v>0</v>
      </c>
      <c r="K889" s="21">
        <f t="shared" si="442"/>
        <v>1316.5</v>
      </c>
      <c r="L889" s="21">
        <f t="shared" si="442"/>
        <v>0</v>
      </c>
      <c r="M889" s="21">
        <f t="shared" si="442"/>
        <v>0</v>
      </c>
      <c r="N889" s="21">
        <f t="shared" si="442"/>
        <v>0</v>
      </c>
      <c r="O889" s="30" t="s">
        <v>260</v>
      </c>
      <c r="P889" s="30" t="s">
        <v>478</v>
      </c>
      <c r="Q889" s="30"/>
    </row>
    <row r="890" spans="1:17" ht="31.5" customHeight="1">
      <c r="A890" s="32"/>
      <c r="B890" s="31"/>
      <c r="C890" s="30"/>
      <c r="D890" s="9">
        <v>2018</v>
      </c>
      <c r="E890" s="10">
        <f aca="true" t="shared" si="443" ref="E890:F892">G890+I890+K890+M890</f>
        <v>405.8</v>
      </c>
      <c r="F890" s="10">
        <f t="shared" si="443"/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405.8</v>
      </c>
      <c r="L890" s="10">
        <v>0</v>
      </c>
      <c r="M890" s="10">
        <v>0</v>
      </c>
      <c r="N890" s="10">
        <v>0</v>
      </c>
      <c r="O890" s="30"/>
      <c r="P890" s="30"/>
      <c r="Q890" s="30"/>
    </row>
    <row r="891" spans="1:17" ht="31.5" customHeight="1">
      <c r="A891" s="32"/>
      <c r="B891" s="31"/>
      <c r="C891" s="30"/>
      <c r="D891" s="9">
        <v>2019</v>
      </c>
      <c r="E891" s="10">
        <f t="shared" si="443"/>
        <v>455.9</v>
      </c>
      <c r="F891" s="10">
        <f t="shared" si="443"/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v>455.9</v>
      </c>
      <c r="L891" s="10">
        <v>0</v>
      </c>
      <c r="M891" s="10">
        <v>0</v>
      </c>
      <c r="N891" s="10">
        <v>0</v>
      </c>
      <c r="O891" s="30"/>
      <c r="P891" s="30"/>
      <c r="Q891" s="30"/>
    </row>
    <row r="892" spans="1:17" ht="253.5" customHeight="1">
      <c r="A892" s="32"/>
      <c r="B892" s="31"/>
      <c r="C892" s="30"/>
      <c r="D892" s="9">
        <v>2020</v>
      </c>
      <c r="E892" s="10">
        <f t="shared" si="443"/>
        <v>454.8</v>
      </c>
      <c r="F892" s="10">
        <f t="shared" si="443"/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454.8</v>
      </c>
      <c r="L892" s="10">
        <v>0</v>
      </c>
      <c r="M892" s="10">
        <v>0</v>
      </c>
      <c r="N892" s="10">
        <v>0</v>
      </c>
      <c r="O892" s="30"/>
      <c r="P892" s="30"/>
      <c r="Q892" s="30"/>
    </row>
    <row r="893" spans="1:17" ht="43.5" customHeight="1">
      <c r="A893" s="35" t="s">
        <v>320</v>
      </c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</row>
    <row r="894" spans="1:17" ht="33" customHeight="1">
      <c r="A894" s="30"/>
      <c r="B894" s="36" t="s">
        <v>23</v>
      </c>
      <c r="C894" s="37"/>
      <c r="D894" s="7" t="s">
        <v>1</v>
      </c>
      <c r="E894" s="6">
        <f>E895+E896+E897</f>
        <v>16109.697</v>
      </c>
      <c r="F894" s="6">
        <f aca="true" t="shared" si="444" ref="F894:N894">F895+F896+F897</f>
        <v>0</v>
      </c>
      <c r="G894" s="6">
        <f t="shared" si="444"/>
        <v>0</v>
      </c>
      <c r="H894" s="6">
        <f t="shared" si="444"/>
        <v>0</v>
      </c>
      <c r="I894" s="6">
        <f t="shared" si="444"/>
        <v>0</v>
      </c>
      <c r="J894" s="6">
        <f t="shared" si="444"/>
        <v>0</v>
      </c>
      <c r="K894" s="6">
        <f t="shared" si="444"/>
        <v>16109.697</v>
      </c>
      <c r="L894" s="6">
        <f t="shared" si="444"/>
        <v>0</v>
      </c>
      <c r="M894" s="6">
        <f t="shared" si="444"/>
        <v>0</v>
      </c>
      <c r="N894" s="6">
        <f t="shared" si="444"/>
        <v>0</v>
      </c>
      <c r="O894" s="30"/>
      <c r="P894" s="30"/>
      <c r="Q894" s="30"/>
    </row>
    <row r="895" spans="1:17" ht="33" customHeight="1">
      <c r="A895" s="30"/>
      <c r="B895" s="36"/>
      <c r="C895" s="37"/>
      <c r="D895" s="4">
        <v>2018</v>
      </c>
      <c r="E895" s="6">
        <f aca="true" t="shared" si="445" ref="E895:F897">G895+I895+K895+M895</f>
        <v>8309.697</v>
      </c>
      <c r="F895" s="6">
        <f t="shared" si="445"/>
        <v>0</v>
      </c>
      <c r="G895" s="6">
        <f>G899+G947</f>
        <v>0</v>
      </c>
      <c r="H895" s="6">
        <f aca="true" t="shared" si="446" ref="H895:N895">H899+H947</f>
        <v>0</v>
      </c>
      <c r="I895" s="6">
        <f t="shared" si="446"/>
        <v>0</v>
      </c>
      <c r="J895" s="6">
        <f t="shared" si="446"/>
        <v>0</v>
      </c>
      <c r="K895" s="6">
        <f t="shared" si="446"/>
        <v>8309.697</v>
      </c>
      <c r="L895" s="6">
        <f t="shared" si="446"/>
        <v>0</v>
      </c>
      <c r="M895" s="6">
        <f t="shared" si="446"/>
        <v>0</v>
      </c>
      <c r="N895" s="6">
        <f t="shared" si="446"/>
        <v>0</v>
      </c>
      <c r="O895" s="30"/>
      <c r="P895" s="30"/>
      <c r="Q895" s="30"/>
    </row>
    <row r="896" spans="1:17" ht="33" customHeight="1">
      <c r="A896" s="30"/>
      <c r="B896" s="36"/>
      <c r="C896" s="37"/>
      <c r="D896" s="4">
        <v>2019</v>
      </c>
      <c r="E896" s="6">
        <f t="shared" si="445"/>
        <v>4100</v>
      </c>
      <c r="F896" s="6">
        <f t="shared" si="445"/>
        <v>0</v>
      </c>
      <c r="G896" s="6">
        <f aca="true" t="shared" si="447" ref="G896:N897">G900+G948</f>
        <v>0</v>
      </c>
      <c r="H896" s="6">
        <f t="shared" si="447"/>
        <v>0</v>
      </c>
      <c r="I896" s="6">
        <f t="shared" si="447"/>
        <v>0</v>
      </c>
      <c r="J896" s="6">
        <f t="shared" si="447"/>
        <v>0</v>
      </c>
      <c r="K896" s="6">
        <f t="shared" si="447"/>
        <v>4100</v>
      </c>
      <c r="L896" s="6">
        <f t="shared" si="447"/>
        <v>0</v>
      </c>
      <c r="M896" s="6">
        <f t="shared" si="447"/>
        <v>0</v>
      </c>
      <c r="N896" s="6">
        <f t="shared" si="447"/>
        <v>0</v>
      </c>
      <c r="O896" s="30"/>
      <c r="P896" s="30"/>
      <c r="Q896" s="30"/>
    </row>
    <row r="897" spans="1:17" ht="33" customHeight="1">
      <c r="A897" s="30"/>
      <c r="B897" s="36"/>
      <c r="C897" s="37"/>
      <c r="D897" s="4">
        <v>2020</v>
      </c>
      <c r="E897" s="6">
        <f t="shared" si="445"/>
        <v>3700</v>
      </c>
      <c r="F897" s="6">
        <f t="shared" si="445"/>
        <v>0</v>
      </c>
      <c r="G897" s="6">
        <f t="shared" si="447"/>
        <v>0</v>
      </c>
      <c r="H897" s="6">
        <f t="shared" si="447"/>
        <v>0</v>
      </c>
      <c r="I897" s="6">
        <f t="shared" si="447"/>
        <v>0</v>
      </c>
      <c r="J897" s="6">
        <f t="shared" si="447"/>
        <v>0</v>
      </c>
      <c r="K897" s="6">
        <f t="shared" si="447"/>
        <v>3700</v>
      </c>
      <c r="L897" s="6">
        <f t="shared" si="447"/>
        <v>0</v>
      </c>
      <c r="M897" s="6">
        <f t="shared" si="447"/>
        <v>0</v>
      </c>
      <c r="N897" s="6">
        <f t="shared" si="447"/>
        <v>0</v>
      </c>
      <c r="O897" s="30"/>
      <c r="P897" s="30"/>
      <c r="Q897" s="30"/>
    </row>
    <row r="898" spans="1:17" ht="33" customHeight="1">
      <c r="A898" s="32" t="s">
        <v>37</v>
      </c>
      <c r="B898" s="36" t="s">
        <v>271</v>
      </c>
      <c r="C898" s="36"/>
      <c r="D898" s="7" t="s">
        <v>1</v>
      </c>
      <c r="E898" s="6">
        <f>E899+E900+E901</f>
        <v>9293.497</v>
      </c>
      <c r="F898" s="6">
        <f>F899+F900+F901</f>
        <v>0</v>
      </c>
      <c r="G898" s="6">
        <f aca="true" t="shared" si="448" ref="G898:N898">G899+G900+G901</f>
        <v>0</v>
      </c>
      <c r="H898" s="6">
        <f t="shared" si="448"/>
        <v>0</v>
      </c>
      <c r="I898" s="6">
        <f t="shared" si="448"/>
        <v>0</v>
      </c>
      <c r="J898" s="6">
        <f t="shared" si="448"/>
        <v>0</v>
      </c>
      <c r="K898" s="6">
        <f t="shared" si="448"/>
        <v>9293.497</v>
      </c>
      <c r="L898" s="6">
        <f t="shared" si="448"/>
        <v>0</v>
      </c>
      <c r="M898" s="6">
        <f t="shared" si="448"/>
        <v>0</v>
      </c>
      <c r="N898" s="6">
        <f t="shared" si="448"/>
        <v>0</v>
      </c>
      <c r="O898" s="30"/>
      <c r="P898" s="30"/>
      <c r="Q898" s="37"/>
    </row>
    <row r="899" spans="1:17" ht="33" customHeight="1">
      <c r="A899" s="32"/>
      <c r="B899" s="36"/>
      <c r="C899" s="36"/>
      <c r="D899" s="4">
        <v>2018</v>
      </c>
      <c r="E899" s="6">
        <f aca="true" t="shared" si="449" ref="E899:F901">G899+I899+K899+M899</f>
        <v>3993.4969999999994</v>
      </c>
      <c r="F899" s="6">
        <f t="shared" si="449"/>
        <v>0</v>
      </c>
      <c r="G899" s="6">
        <v>0</v>
      </c>
      <c r="H899" s="6">
        <f>H903+H907+H911+H915+H919+H923+H927+H931+H935+H939+H943</f>
        <v>0</v>
      </c>
      <c r="I899" s="6">
        <v>0</v>
      </c>
      <c r="J899" s="6">
        <f>J903+J907+J911+J915+J919+J923+J927+J931+J935+J939+J943</f>
        <v>0</v>
      </c>
      <c r="K899" s="6">
        <f>K903+K907+K911+K915+K919+K923+K927+K931+K935+K939+K943</f>
        <v>3993.4969999999994</v>
      </c>
      <c r="L899" s="6">
        <f>L903+L907+L911+L915+L919+L923+L927+L931+L935+L939+L943</f>
        <v>0</v>
      </c>
      <c r="M899" s="6">
        <f>M900+M905</f>
        <v>0</v>
      </c>
      <c r="N899" s="6">
        <f>N903+N907+N911+N915+N919+N923+N927+N931+N935+N939+N943</f>
        <v>0</v>
      </c>
      <c r="O899" s="30"/>
      <c r="P899" s="30"/>
      <c r="Q899" s="37"/>
    </row>
    <row r="900" spans="1:17" ht="33" customHeight="1">
      <c r="A900" s="32"/>
      <c r="B900" s="36"/>
      <c r="C900" s="36"/>
      <c r="D900" s="4">
        <v>2019</v>
      </c>
      <c r="E900" s="6">
        <f t="shared" si="449"/>
        <v>2800</v>
      </c>
      <c r="F900" s="6">
        <f t="shared" si="449"/>
        <v>0</v>
      </c>
      <c r="G900" s="6">
        <f>G901+G906</f>
        <v>0</v>
      </c>
      <c r="H900" s="6">
        <f aca="true" t="shared" si="450" ref="H900:J901">H904+H908+H912+H916+H920+H924+H928+H932+H936+H940+H944</f>
        <v>0</v>
      </c>
      <c r="I900" s="6">
        <v>0</v>
      </c>
      <c r="J900" s="6">
        <f t="shared" si="450"/>
        <v>0</v>
      </c>
      <c r="K900" s="6">
        <f>K904+K908+K912+K916+K920+K924+K928+K932+K936+K940+K944</f>
        <v>2800</v>
      </c>
      <c r="L900" s="6">
        <f>L904+L908+L912+L916+L920+L924+L928+L932+L936+L940+L944</f>
        <v>0</v>
      </c>
      <c r="M900" s="6">
        <f>M901+M906</f>
        <v>0</v>
      </c>
      <c r="N900" s="6">
        <f>N904+N908+N912+N916+N920+N924+N928+N932+N936+N940+N944</f>
        <v>0</v>
      </c>
      <c r="O900" s="30"/>
      <c r="P900" s="30"/>
      <c r="Q900" s="37"/>
    </row>
    <row r="901" spans="1:17" ht="33" customHeight="1">
      <c r="A901" s="32"/>
      <c r="B901" s="36"/>
      <c r="C901" s="36"/>
      <c r="D901" s="4">
        <v>2020</v>
      </c>
      <c r="E901" s="6">
        <f t="shared" si="449"/>
        <v>2500</v>
      </c>
      <c r="F901" s="6">
        <f t="shared" si="449"/>
        <v>0</v>
      </c>
      <c r="G901" s="6">
        <f>G902+G907</f>
        <v>0</v>
      </c>
      <c r="H901" s="6">
        <f t="shared" si="450"/>
        <v>0</v>
      </c>
      <c r="I901" s="6">
        <v>0</v>
      </c>
      <c r="J901" s="6">
        <f t="shared" si="450"/>
        <v>0</v>
      </c>
      <c r="K901" s="6">
        <f>K905+K909+K913+K917+K921+K925+K929+K933+K937+K941+K945</f>
        <v>2500</v>
      </c>
      <c r="L901" s="6">
        <f>L905+L909+L913+L917+L921+L925+L929+L933+L937+L941+L945</f>
        <v>0</v>
      </c>
      <c r="M901" s="6">
        <f>M902+M907</f>
        <v>0</v>
      </c>
      <c r="N901" s="6">
        <f>N905+N909+N913+N917+N921+N925+N929+N933+N937+N941+N945</f>
        <v>0</v>
      </c>
      <c r="O901" s="30"/>
      <c r="P901" s="30"/>
      <c r="Q901" s="37"/>
    </row>
    <row r="902" spans="1:17" ht="33" customHeight="1">
      <c r="A902" s="32" t="s">
        <v>323</v>
      </c>
      <c r="B902" s="31" t="s">
        <v>273</v>
      </c>
      <c r="C902" s="30" t="s">
        <v>274</v>
      </c>
      <c r="D902" s="8" t="s">
        <v>1</v>
      </c>
      <c r="E902" s="21">
        <f>E903+E904+E905</f>
        <v>914.4000000000001</v>
      </c>
      <c r="F902" s="21">
        <f aca="true" t="shared" si="451" ref="F902:N902">F903+F904+F905</f>
        <v>0</v>
      </c>
      <c r="G902" s="21">
        <f t="shared" si="451"/>
        <v>0</v>
      </c>
      <c r="H902" s="21">
        <f t="shared" si="451"/>
        <v>0</v>
      </c>
      <c r="I902" s="21">
        <f t="shared" si="451"/>
        <v>0</v>
      </c>
      <c r="J902" s="21">
        <f t="shared" si="451"/>
        <v>0</v>
      </c>
      <c r="K902" s="21">
        <f t="shared" si="451"/>
        <v>914.4000000000001</v>
      </c>
      <c r="L902" s="21">
        <f t="shared" si="451"/>
        <v>0</v>
      </c>
      <c r="M902" s="21">
        <f t="shared" si="451"/>
        <v>0</v>
      </c>
      <c r="N902" s="21">
        <f t="shared" si="451"/>
        <v>0</v>
      </c>
      <c r="O902" s="30" t="s">
        <v>297</v>
      </c>
      <c r="P902" s="30" t="s">
        <v>272</v>
      </c>
      <c r="Q902" s="30"/>
    </row>
    <row r="903" spans="1:17" ht="33" customHeight="1">
      <c r="A903" s="32"/>
      <c r="B903" s="31"/>
      <c r="C903" s="30"/>
      <c r="D903" s="9">
        <v>2018</v>
      </c>
      <c r="E903" s="21">
        <f aca="true" t="shared" si="452" ref="E903:F905">G903+I903+K903+M903</f>
        <v>432.5</v>
      </c>
      <c r="F903" s="10">
        <f t="shared" si="452"/>
        <v>0</v>
      </c>
      <c r="G903" s="10">
        <v>0</v>
      </c>
      <c r="H903" s="10">
        <v>0</v>
      </c>
      <c r="I903" s="10">
        <v>0</v>
      </c>
      <c r="J903" s="10">
        <v>0</v>
      </c>
      <c r="K903" s="21">
        <v>432.5</v>
      </c>
      <c r="L903" s="21">
        <v>0</v>
      </c>
      <c r="M903" s="10">
        <v>0</v>
      </c>
      <c r="N903" s="10">
        <v>0</v>
      </c>
      <c r="O903" s="30"/>
      <c r="P903" s="30"/>
      <c r="Q903" s="30"/>
    </row>
    <row r="904" spans="1:17" ht="33" customHeight="1">
      <c r="A904" s="32"/>
      <c r="B904" s="31"/>
      <c r="C904" s="30"/>
      <c r="D904" s="9">
        <v>2019</v>
      </c>
      <c r="E904" s="21">
        <f t="shared" si="452"/>
        <v>254.6</v>
      </c>
      <c r="F904" s="10">
        <f t="shared" si="452"/>
        <v>0</v>
      </c>
      <c r="G904" s="10">
        <v>0</v>
      </c>
      <c r="H904" s="10">
        <v>0</v>
      </c>
      <c r="I904" s="10">
        <v>0</v>
      </c>
      <c r="J904" s="10">
        <v>0</v>
      </c>
      <c r="K904" s="21">
        <v>254.6</v>
      </c>
      <c r="L904" s="21">
        <v>0</v>
      </c>
      <c r="M904" s="10">
        <v>0</v>
      </c>
      <c r="N904" s="10">
        <v>0</v>
      </c>
      <c r="O904" s="30"/>
      <c r="P904" s="30"/>
      <c r="Q904" s="30"/>
    </row>
    <row r="905" spans="1:17" ht="169.5" customHeight="1">
      <c r="A905" s="32"/>
      <c r="B905" s="31"/>
      <c r="C905" s="30"/>
      <c r="D905" s="9">
        <v>2020</v>
      </c>
      <c r="E905" s="21">
        <f t="shared" si="452"/>
        <v>227.3</v>
      </c>
      <c r="F905" s="10">
        <f t="shared" si="452"/>
        <v>0</v>
      </c>
      <c r="G905" s="10">
        <v>0</v>
      </c>
      <c r="H905" s="10">
        <v>0</v>
      </c>
      <c r="I905" s="10">
        <v>0</v>
      </c>
      <c r="J905" s="10">
        <v>0</v>
      </c>
      <c r="K905" s="21">
        <v>227.3</v>
      </c>
      <c r="L905" s="21">
        <v>0</v>
      </c>
      <c r="M905" s="10">
        <v>0</v>
      </c>
      <c r="N905" s="10">
        <v>0</v>
      </c>
      <c r="O905" s="30"/>
      <c r="P905" s="30"/>
      <c r="Q905" s="30"/>
    </row>
    <row r="906" spans="1:17" ht="33" customHeight="1">
      <c r="A906" s="32" t="s">
        <v>324</v>
      </c>
      <c r="B906" s="31" t="s">
        <v>275</v>
      </c>
      <c r="C906" s="30" t="s">
        <v>114</v>
      </c>
      <c r="D906" s="8" t="s">
        <v>1</v>
      </c>
      <c r="E906" s="21">
        <f>E907+E908+E909</f>
        <v>807.2</v>
      </c>
      <c r="F906" s="21">
        <f aca="true" t="shared" si="453" ref="F906:N906">F907+F908+F909</f>
        <v>0</v>
      </c>
      <c r="G906" s="21">
        <f t="shared" si="453"/>
        <v>0</v>
      </c>
      <c r="H906" s="21">
        <f t="shared" si="453"/>
        <v>0</v>
      </c>
      <c r="I906" s="21">
        <f t="shared" si="453"/>
        <v>0</v>
      </c>
      <c r="J906" s="21">
        <f t="shared" si="453"/>
        <v>0</v>
      </c>
      <c r="K906" s="21">
        <f t="shared" si="453"/>
        <v>807.2</v>
      </c>
      <c r="L906" s="21">
        <f t="shared" si="453"/>
        <v>0</v>
      </c>
      <c r="M906" s="21">
        <f t="shared" si="453"/>
        <v>0</v>
      </c>
      <c r="N906" s="21">
        <f t="shared" si="453"/>
        <v>0</v>
      </c>
      <c r="O906" s="30" t="s">
        <v>297</v>
      </c>
      <c r="P906" s="30" t="s">
        <v>272</v>
      </c>
      <c r="Q906" s="30"/>
    </row>
    <row r="907" spans="1:17" ht="33" customHeight="1">
      <c r="A907" s="32"/>
      <c r="B907" s="31"/>
      <c r="C907" s="30"/>
      <c r="D907" s="9">
        <v>2018</v>
      </c>
      <c r="E907" s="21">
        <f>G907+I907+K907+M907</f>
        <v>325.3</v>
      </c>
      <c r="F907" s="10">
        <f aca="true" t="shared" si="454" ref="F907:F945">H907+J907+L907+N907</f>
        <v>0</v>
      </c>
      <c r="G907" s="10">
        <v>0</v>
      </c>
      <c r="H907" s="10">
        <v>0</v>
      </c>
      <c r="I907" s="10">
        <v>0</v>
      </c>
      <c r="J907" s="10">
        <v>0</v>
      </c>
      <c r="K907" s="21">
        <v>325.3</v>
      </c>
      <c r="L907" s="21">
        <v>0</v>
      </c>
      <c r="M907" s="10">
        <v>0</v>
      </c>
      <c r="N907" s="10">
        <v>0</v>
      </c>
      <c r="O907" s="30"/>
      <c r="P907" s="30"/>
      <c r="Q907" s="30"/>
    </row>
    <row r="908" spans="1:17" ht="33" customHeight="1">
      <c r="A908" s="32"/>
      <c r="B908" s="31"/>
      <c r="C908" s="30"/>
      <c r="D908" s="9">
        <v>2019</v>
      </c>
      <c r="E908" s="21">
        <f>G908+I908+K908+M908</f>
        <v>254.6</v>
      </c>
      <c r="F908" s="10">
        <f t="shared" si="454"/>
        <v>0</v>
      </c>
      <c r="G908" s="10">
        <v>0</v>
      </c>
      <c r="H908" s="10">
        <v>0</v>
      </c>
      <c r="I908" s="10">
        <v>0</v>
      </c>
      <c r="J908" s="10">
        <v>0</v>
      </c>
      <c r="K908" s="21">
        <v>254.6</v>
      </c>
      <c r="L908" s="21">
        <v>0</v>
      </c>
      <c r="M908" s="10">
        <v>0</v>
      </c>
      <c r="N908" s="10">
        <v>0</v>
      </c>
      <c r="O908" s="30"/>
      <c r="P908" s="30"/>
      <c r="Q908" s="30"/>
    </row>
    <row r="909" spans="1:17" ht="174" customHeight="1">
      <c r="A909" s="32"/>
      <c r="B909" s="31"/>
      <c r="C909" s="30"/>
      <c r="D909" s="9">
        <v>2020</v>
      </c>
      <c r="E909" s="21">
        <f>G909+I909+K909+M909</f>
        <v>227.3</v>
      </c>
      <c r="F909" s="10">
        <f t="shared" si="454"/>
        <v>0</v>
      </c>
      <c r="G909" s="10">
        <v>0</v>
      </c>
      <c r="H909" s="10">
        <v>0</v>
      </c>
      <c r="I909" s="10">
        <v>0</v>
      </c>
      <c r="J909" s="10">
        <v>0</v>
      </c>
      <c r="K909" s="21">
        <v>227.3</v>
      </c>
      <c r="L909" s="21">
        <v>0</v>
      </c>
      <c r="M909" s="10">
        <v>0</v>
      </c>
      <c r="N909" s="10">
        <v>0</v>
      </c>
      <c r="O909" s="30"/>
      <c r="P909" s="30"/>
      <c r="Q909" s="30"/>
    </row>
    <row r="910" spans="1:17" ht="33" customHeight="1">
      <c r="A910" s="32" t="s">
        <v>325</v>
      </c>
      <c r="B910" s="31" t="s">
        <v>276</v>
      </c>
      <c r="C910" s="30" t="s">
        <v>130</v>
      </c>
      <c r="D910" s="8" t="s">
        <v>1</v>
      </c>
      <c r="E910" s="21">
        <f>E911+E912+E913</f>
        <v>1007.2</v>
      </c>
      <c r="F910" s="21">
        <f aca="true" t="shared" si="455" ref="F910:N910">F911+F912+F913</f>
        <v>0</v>
      </c>
      <c r="G910" s="21">
        <f t="shared" si="455"/>
        <v>0</v>
      </c>
      <c r="H910" s="21">
        <f t="shared" si="455"/>
        <v>0</v>
      </c>
      <c r="I910" s="21">
        <f t="shared" si="455"/>
        <v>0</v>
      </c>
      <c r="J910" s="21">
        <f t="shared" si="455"/>
        <v>0</v>
      </c>
      <c r="K910" s="21">
        <f t="shared" si="455"/>
        <v>1007.2</v>
      </c>
      <c r="L910" s="21">
        <f t="shared" si="455"/>
        <v>0</v>
      </c>
      <c r="M910" s="21">
        <f t="shared" si="455"/>
        <v>0</v>
      </c>
      <c r="N910" s="21">
        <f t="shared" si="455"/>
        <v>0</v>
      </c>
      <c r="O910" s="30" t="s">
        <v>297</v>
      </c>
      <c r="P910" s="30" t="s">
        <v>272</v>
      </c>
      <c r="Q910" s="30"/>
    </row>
    <row r="911" spans="1:17" ht="33" customHeight="1">
      <c r="A911" s="32"/>
      <c r="B911" s="31"/>
      <c r="C911" s="30"/>
      <c r="D911" s="9">
        <v>2018</v>
      </c>
      <c r="E911" s="21">
        <f>G911+I911+K911+M911</f>
        <v>525.3</v>
      </c>
      <c r="F911" s="10">
        <f t="shared" si="454"/>
        <v>0</v>
      </c>
      <c r="G911" s="10">
        <v>0</v>
      </c>
      <c r="H911" s="10">
        <v>0</v>
      </c>
      <c r="I911" s="10">
        <v>0</v>
      </c>
      <c r="J911" s="10">
        <v>0</v>
      </c>
      <c r="K911" s="21">
        <v>525.3</v>
      </c>
      <c r="L911" s="21">
        <v>0</v>
      </c>
      <c r="M911" s="10">
        <v>0</v>
      </c>
      <c r="N911" s="10">
        <v>0</v>
      </c>
      <c r="O911" s="30"/>
      <c r="P911" s="30"/>
      <c r="Q911" s="30"/>
    </row>
    <row r="912" spans="1:17" ht="33" customHeight="1">
      <c r="A912" s="32"/>
      <c r="B912" s="31"/>
      <c r="C912" s="30"/>
      <c r="D912" s="9">
        <v>2019</v>
      </c>
      <c r="E912" s="21">
        <f>G912+I912+K912+M912</f>
        <v>254.6</v>
      </c>
      <c r="F912" s="10">
        <f t="shared" si="454"/>
        <v>0</v>
      </c>
      <c r="G912" s="10">
        <v>0</v>
      </c>
      <c r="H912" s="10">
        <v>0</v>
      </c>
      <c r="I912" s="10">
        <v>0</v>
      </c>
      <c r="J912" s="10">
        <v>0</v>
      </c>
      <c r="K912" s="21">
        <v>254.6</v>
      </c>
      <c r="L912" s="21">
        <v>0</v>
      </c>
      <c r="M912" s="10">
        <v>0</v>
      </c>
      <c r="N912" s="10">
        <v>0</v>
      </c>
      <c r="O912" s="30"/>
      <c r="P912" s="30"/>
      <c r="Q912" s="30"/>
    </row>
    <row r="913" spans="1:17" ht="177" customHeight="1">
      <c r="A913" s="32"/>
      <c r="B913" s="31"/>
      <c r="C913" s="30"/>
      <c r="D913" s="9">
        <v>2020</v>
      </c>
      <c r="E913" s="21">
        <f>G913+I913+K913+M913</f>
        <v>227.3</v>
      </c>
      <c r="F913" s="10">
        <f t="shared" si="454"/>
        <v>0</v>
      </c>
      <c r="G913" s="10">
        <v>0</v>
      </c>
      <c r="H913" s="10">
        <v>0</v>
      </c>
      <c r="I913" s="10">
        <v>0</v>
      </c>
      <c r="J913" s="10">
        <v>0</v>
      </c>
      <c r="K913" s="21">
        <v>227.3</v>
      </c>
      <c r="L913" s="21">
        <v>0</v>
      </c>
      <c r="M913" s="10">
        <v>0</v>
      </c>
      <c r="N913" s="10">
        <v>0</v>
      </c>
      <c r="O913" s="30"/>
      <c r="P913" s="30"/>
      <c r="Q913" s="30"/>
    </row>
    <row r="914" spans="1:17" ht="33" customHeight="1">
      <c r="A914" s="32" t="s">
        <v>326</v>
      </c>
      <c r="B914" s="31" t="s">
        <v>277</v>
      </c>
      <c r="C914" s="30" t="s">
        <v>109</v>
      </c>
      <c r="D914" s="8" t="s">
        <v>1</v>
      </c>
      <c r="E914" s="21">
        <f>E915+E916+E917</f>
        <v>1087.097</v>
      </c>
      <c r="F914" s="21">
        <f aca="true" t="shared" si="456" ref="F914:N914">F915+F916+F917</f>
        <v>0</v>
      </c>
      <c r="G914" s="21">
        <f t="shared" si="456"/>
        <v>0</v>
      </c>
      <c r="H914" s="21">
        <f t="shared" si="456"/>
        <v>0</v>
      </c>
      <c r="I914" s="21">
        <f t="shared" si="456"/>
        <v>0</v>
      </c>
      <c r="J914" s="21">
        <f t="shared" si="456"/>
        <v>0</v>
      </c>
      <c r="K914" s="21">
        <f t="shared" si="456"/>
        <v>1087.097</v>
      </c>
      <c r="L914" s="21">
        <f t="shared" si="456"/>
        <v>0</v>
      </c>
      <c r="M914" s="21">
        <f t="shared" si="456"/>
        <v>0</v>
      </c>
      <c r="N914" s="21">
        <f t="shared" si="456"/>
        <v>0</v>
      </c>
      <c r="O914" s="30" t="s">
        <v>297</v>
      </c>
      <c r="P914" s="30" t="s">
        <v>272</v>
      </c>
      <c r="Q914" s="30"/>
    </row>
    <row r="915" spans="1:17" ht="33" customHeight="1">
      <c r="A915" s="32"/>
      <c r="B915" s="31"/>
      <c r="C915" s="30"/>
      <c r="D915" s="9">
        <v>2018</v>
      </c>
      <c r="E915" s="21">
        <f>G915+I915+K915+M915</f>
        <v>605.297</v>
      </c>
      <c r="F915" s="10">
        <f t="shared" si="454"/>
        <v>0</v>
      </c>
      <c r="G915" s="10">
        <v>0</v>
      </c>
      <c r="H915" s="10">
        <v>0</v>
      </c>
      <c r="I915" s="10">
        <v>0</v>
      </c>
      <c r="J915" s="10">
        <v>0</v>
      </c>
      <c r="K915" s="21">
        <v>605.297</v>
      </c>
      <c r="L915" s="21">
        <v>0</v>
      </c>
      <c r="M915" s="10">
        <v>0</v>
      </c>
      <c r="N915" s="10">
        <v>0</v>
      </c>
      <c r="O915" s="30"/>
      <c r="P915" s="30"/>
      <c r="Q915" s="30"/>
    </row>
    <row r="916" spans="1:17" ht="33" customHeight="1">
      <c r="A916" s="32"/>
      <c r="B916" s="31"/>
      <c r="C916" s="30"/>
      <c r="D916" s="9">
        <v>2019</v>
      </c>
      <c r="E916" s="21">
        <f>G916+I916+K916+M916</f>
        <v>254.5</v>
      </c>
      <c r="F916" s="10">
        <f t="shared" si="454"/>
        <v>0</v>
      </c>
      <c r="G916" s="10">
        <v>0</v>
      </c>
      <c r="H916" s="10">
        <v>0</v>
      </c>
      <c r="I916" s="10">
        <v>0</v>
      </c>
      <c r="J916" s="10">
        <v>0</v>
      </c>
      <c r="K916" s="21">
        <v>254.5</v>
      </c>
      <c r="L916" s="21">
        <v>0</v>
      </c>
      <c r="M916" s="10">
        <v>0</v>
      </c>
      <c r="N916" s="10">
        <v>0</v>
      </c>
      <c r="O916" s="30"/>
      <c r="P916" s="30"/>
      <c r="Q916" s="30"/>
    </row>
    <row r="917" spans="1:17" ht="175.5" customHeight="1">
      <c r="A917" s="32"/>
      <c r="B917" s="31"/>
      <c r="C917" s="30"/>
      <c r="D917" s="9">
        <v>2020</v>
      </c>
      <c r="E917" s="21">
        <f>G917+I917+K917+M917</f>
        <v>227.3</v>
      </c>
      <c r="F917" s="10">
        <f t="shared" si="454"/>
        <v>0</v>
      </c>
      <c r="G917" s="10">
        <v>0</v>
      </c>
      <c r="H917" s="10">
        <v>0</v>
      </c>
      <c r="I917" s="10">
        <v>0</v>
      </c>
      <c r="J917" s="10">
        <v>0</v>
      </c>
      <c r="K917" s="21">
        <v>227.3</v>
      </c>
      <c r="L917" s="21">
        <v>0</v>
      </c>
      <c r="M917" s="10">
        <v>0</v>
      </c>
      <c r="N917" s="10">
        <v>0</v>
      </c>
      <c r="O917" s="30"/>
      <c r="P917" s="30"/>
      <c r="Q917" s="30"/>
    </row>
    <row r="918" spans="1:17" ht="33" customHeight="1">
      <c r="A918" s="32" t="s">
        <v>327</v>
      </c>
      <c r="B918" s="31" t="s">
        <v>278</v>
      </c>
      <c r="C918" s="30" t="s">
        <v>118</v>
      </c>
      <c r="D918" s="8" t="s">
        <v>1</v>
      </c>
      <c r="E918" s="21">
        <f>E919+E920+E921</f>
        <v>783.2</v>
      </c>
      <c r="F918" s="21">
        <f aca="true" t="shared" si="457" ref="F918:N918">F919+F920+F921</f>
        <v>0</v>
      </c>
      <c r="G918" s="21">
        <f t="shared" si="457"/>
        <v>0</v>
      </c>
      <c r="H918" s="21">
        <f t="shared" si="457"/>
        <v>0</v>
      </c>
      <c r="I918" s="21">
        <f t="shared" si="457"/>
        <v>0</v>
      </c>
      <c r="J918" s="21">
        <f t="shared" si="457"/>
        <v>0</v>
      </c>
      <c r="K918" s="21">
        <f t="shared" si="457"/>
        <v>783.2</v>
      </c>
      <c r="L918" s="21">
        <f t="shared" si="457"/>
        <v>0</v>
      </c>
      <c r="M918" s="21">
        <f t="shared" si="457"/>
        <v>0</v>
      </c>
      <c r="N918" s="21">
        <f t="shared" si="457"/>
        <v>0</v>
      </c>
      <c r="O918" s="30" t="s">
        <v>297</v>
      </c>
      <c r="P918" s="30" t="s">
        <v>272</v>
      </c>
      <c r="Q918" s="30"/>
    </row>
    <row r="919" spans="1:17" ht="33" customHeight="1">
      <c r="A919" s="32"/>
      <c r="B919" s="31"/>
      <c r="C919" s="30"/>
      <c r="D919" s="9">
        <v>2018</v>
      </c>
      <c r="E919" s="21">
        <f>G919+I919+K919+M919</f>
        <v>301.5</v>
      </c>
      <c r="F919" s="10">
        <f t="shared" si="454"/>
        <v>0</v>
      </c>
      <c r="G919" s="10">
        <v>0</v>
      </c>
      <c r="H919" s="10">
        <v>0</v>
      </c>
      <c r="I919" s="10">
        <v>0</v>
      </c>
      <c r="J919" s="10">
        <v>0</v>
      </c>
      <c r="K919" s="21">
        <v>301.5</v>
      </c>
      <c r="L919" s="21">
        <v>0</v>
      </c>
      <c r="M919" s="10">
        <v>0</v>
      </c>
      <c r="N919" s="10">
        <v>0</v>
      </c>
      <c r="O919" s="30"/>
      <c r="P919" s="30"/>
      <c r="Q919" s="30"/>
    </row>
    <row r="920" spans="1:17" ht="33" customHeight="1">
      <c r="A920" s="32"/>
      <c r="B920" s="31"/>
      <c r="C920" s="30"/>
      <c r="D920" s="9">
        <v>2019</v>
      </c>
      <c r="E920" s="21">
        <f>G920+I920+K920+M920</f>
        <v>254.5</v>
      </c>
      <c r="F920" s="10">
        <f t="shared" si="454"/>
        <v>0</v>
      </c>
      <c r="G920" s="10">
        <v>0</v>
      </c>
      <c r="H920" s="10">
        <v>0</v>
      </c>
      <c r="I920" s="10">
        <v>0</v>
      </c>
      <c r="J920" s="10">
        <v>0</v>
      </c>
      <c r="K920" s="21">
        <v>254.5</v>
      </c>
      <c r="L920" s="21">
        <v>0</v>
      </c>
      <c r="M920" s="10">
        <v>0</v>
      </c>
      <c r="N920" s="10">
        <v>0</v>
      </c>
      <c r="O920" s="30"/>
      <c r="P920" s="30"/>
      <c r="Q920" s="30"/>
    </row>
    <row r="921" spans="1:17" ht="175.5" customHeight="1">
      <c r="A921" s="32"/>
      <c r="B921" s="31"/>
      <c r="C921" s="30"/>
      <c r="D921" s="9">
        <v>2020</v>
      </c>
      <c r="E921" s="21">
        <f>G921+I921+K921+M921</f>
        <v>227.2</v>
      </c>
      <c r="F921" s="10">
        <f t="shared" si="454"/>
        <v>0</v>
      </c>
      <c r="G921" s="10">
        <v>0</v>
      </c>
      <c r="H921" s="10">
        <v>0</v>
      </c>
      <c r="I921" s="10">
        <v>0</v>
      </c>
      <c r="J921" s="10">
        <v>0</v>
      </c>
      <c r="K921" s="21">
        <v>227.2</v>
      </c>
      <c r="L921" s="21">
        <v>0</v>
      </c>
      <c r="M921" s="10">
        <v>0</v>
      </c>
      <c r="N921" s="10">
        <v>0</v>
      </c>
      <c r="O921" s="30"/>
      <c r="P921" s="30"/>
      <c r="Q921" s="30"/>
    </row>
    <row r="922" spans="1:17" ht="33" customHeight="1">
      <c r="A922" s="32" t="s">
        <v>328</v>
      </c>
      <c r="B922" s="31" t="s">
        <v>279</v>
      </c>
      <c r="C922" s="30" t="s">
        <v>192</v>
      </c>
      <c r="D922" s="8" t="s">
        <v>1</v>
      </c>
      <c r="E922" s="21">
        <f>E923+E924+E925</f>
        <v>842.4000000000001</v>
      </c>
      <c r="F922" s="21">
        <f aca="true" t="shared" si="458" ref="F922:N922">F923+F924+F925</f>
        <v>0</v>
      </c>
      <c r="G922" s="21">
        <f t="shared" si="458"/>
        <v>0</v>
      </c>
      <c r="H922" s="21">
        <f t="shared" si="458"/>
        <v>0</v>
      </c>
      <c r="I922" s="21">
        <f t="shared" si="458"/>
        <v>0</v>
      </c>
      <c r="J922" s="21">
        <f t="shared" si="458"/>
        <v>0</v>
      </c>
      <c r="K922" s="21">
        <f t="shared" si="458"/>
        <v>842.4000000000001</v>
      </c>
      <c r="L922" s="21">
        <f t="shared" si="458"/>
        <v>0</v>
      </c>
      <c r="M922" s="21">
        <f t="shared" si="458"/>
        <v>0</v>
      </c>
      <c r="N922" s="21">
        <f t="shared" si="458"/>
        <v>0</v>
      </c>
      <c r="O922" s="30" t="s">
        <v>297</v>
      </c>
      <c r="P922" s="30" t="s">
        <v>272</v>
      </c>
      <c r="Q922" s="30"/>
    </row>
    <row r="923" spans="1:17" ht="33" customHeight="1">
      <c r="A923" s="32"/>
      <c r="B923" s="31"/>
      <c r="C923" s="30"/>
      <c r="D923" s="9">
        <v>2018</v>
      </c>
      <c r="E923" s="21">
        <f>G923+I923+K923+M923</f>
        <v>360.6</v>
      </c>
      <c r="F923" s="10">
        <f t="shared" si="454"/>
        <v>0</v>
      </c>
      <c r="G923" s="10">
        <v>0</v>
      </c>
      <c r="H923" s="10">
        <v>0</v>
      </c>
      <c r="I923" s="10">
        <v>0</v>
      </c>
      <c r="J923" s="10">
        <v>0</v>
      </c>
      <c r="K923" s="21">
        <v>360.6</v>
      </c>
      <c r="L923" s="21">
        <v>0</v>
      </c>
      <c r="M923" s="10">
        <v>0</v>
      </c>
      <c r="N923" s="10">
        <v>0</v>
      </c>
      <c r="O923" s="30"/>
      <c r="P923" s="30"/>
      <c r="Q923" s="30"/>
    </row>
    <row r="924" spans="1:17" ht="33" customHeight="1">
      <c r="A924" s="32"/>
      <c r="B924" s="31"/>
      <c r="C924" s="30"/>
      <c r="D924" s="9">
        <v>2019</v>
      </c>
      <c r="E924" s="21">
        <f>G924+I924+K924+M924</f>
        <v>254.5</v>
      </c>
      <c r="F924" s="10">
        <f t="shared" si="454"/>
        <v>0</v>
      </c>
      <c r="G924" s="10">
        <v>0</v>
      </c>
      <c r="H924" s="10">
        <v>0</v>
      </c>
      <c r="I924" s="10">
        <v>0</v>
      </c>
      <c r="J924" s="10">
        <v>0</v>
      </c>
      <c r="K924" s="21">
        <v>254.5</v>
      </c>
      <c r="L924" s="21">
        <v>0</v>
      </c>
      <c r="M924" s="10">
        <v>0</v>
      </c>
      <c r="N924" s="10">
        <v>0</v>
      </c>
      <c r="O924" s="30"/>
      <c r="P924" s="30"/>
      <c r="Q924" s="30"/>
    </row>
    <row r="925" spans="1:17" ht="174" customHeight="1">
      <c r="A925" s="32"/>
      <c r="B925" s="31"/>
      <c r="C925" s="30"/>
      <c r="D925" s="9">
        <v>2020</v>
      </c>
      <c r="E925" s="21">
        <f>G925+I925+K925+M925</f>
        <v>227.3</v>
      </c>
      <c r="F925" s="10">
        <f t="shared" si="454"/>
        <v>0</v>
      </c>
      <c r="G925" s="10">
        <v>0</v>
      </c>
      <c r="H925" s="10">
        <v>0</v>
      </c>
      <c r="I925" s="10">
        <v>0</v>
      </c>
      <c r="J925" s="10">
        <v>0</v>
      </c>
      <c r="K925" s="21">
        <v>227.3</v>
      </c>
      <c r="L925" s="21">
        <v>0</v>
      </c>
      <c r="M925" s="10">
        <v>0</v>
      </c>
      <c r="N925" s="10">
        <v>0</v>
      </c>
      <c r="O925" s="30"/>
      <c r="P925" s="30"/>
      <c r="Q925" s="30"/>
    </row>
    <row r="926" spans="1:17" ht="33" customHeight="1">
      <c r="A926" s="32" t="s">
        <v>329</v>
      </c>
      <c r="B926" s="31" t="s">
        <v>280</v>
      </c>
      <c r="C926" s="30" t="s">
        <v>188</v>
      </c>
      <c r="D926" s="8" t="s">
        <v>1</v>
      </c>
      <c r="E926" s="21">
        <f>E927+E928+E929</f>
        <v>849.8</v>
      </c>
      <c r="F926" s="21">
        <f aca="true" t="shared" si="459" ref="F926:N926">F927+F928+F929</f>
        <v>0</v>
      </c>
      <c r="G926" s="21">
        <f t="shared" si="459"/>
        <v>0</v>
      </c>
      <c r="H926" s="21">
        <f t="shared" si="459"/>
        <v>0</v>
      </c>
      <c r="I926" s="21">
        <f t="shared" si="459"/>
        <v>0</v>
      </c>
      <c r="J926" s="21">
        <f t="shared" si="459"/>
        <v>0</v>
      </c>
      <c r="K926" s="21">
        <f t="shared" si="459"/>
        <v>849.8</v>
      </c>
      <c r="L926" s="21">
        <f t="shared" si="459"/>
        <v>0</v>
      </c>
      <c r="M926" s="21">
        <f t="shared" si="459"/>
        <v>0</v>
      </c>
      <c r="N926" s="21">
        <f t="shared" si="459"/>
        <v>0</v>
      </c>
      <c r="O926" s="30" t="s">
        <v>297</v>
      </c>
      <c r="P926" s="30" t="s">
        <v>272</v>
      </c>
      <c r="Q926" s="30"/>
    </row>
    <row r="927" spans="1:17" ht="33" customHeight="1">
      <c r="A927" s="32"/>
      <c r="B927" s="31"/>
      <c r="C927" s="30"/>
      <c r="D927" s="9">
        <v>2018</v>
      </c>
      <c r="E927" s="21">
        <f>G927+I927+K927+M927</f>
        <v>368.1</v>
      </c>
      <c r="F927" s="10">
        <f t="shared" si="454"/>
        <v>0</v>
      </c>
      <c r="G927" s="10">
        <v>0</v>
      </c>
      <c r="H927" s="10">
        <v>0</v>
      </c>
      <c r="I927" s="10">
        <v>0</v>
      </c>
      <c r="J927" s="10">
        <v>0</v>
      </c>
      <c r="K927" s="21">
        <v>368.1</v>
      </c>
      <c r="L927" s="21">
        <v>0</v>
      </c>
      <c r="M927" s="10">
        <v>0</v>
      </c>
      <c r="N927" s="10">
        <v>0</v>
      </c>
      <c r="O927" s="30"/>
      <c r="P927" s="30"/>
      <c r="Q927" s="30"/>
    </row>
    <row r="928" spans="1:17" ht="33" customHeight="1">
      <c r="A928" s="32"/>
      <c r="B928" s="31"/>
      <c r="C928" s="30"/>
      <c r="D928" s="9">
        <v>2019</v>
      </c>
      <c r="E928" s="21">
        <f>G928+I928+K928+M928</f>
        <v>254.5</v>
      </c>
      <c r="F928" s="10">
        <f t="shared" si="454"/>
        <v>0</v>
      </c>
      <c r="G928" s="10">
        <v>0</v>
      </c>
      <c r="H928" s="10">
        <v>0</v>
      </c>
      <c r="I928" s="10">
        <v>0</v>
      </c>
      <c r="J928" s="10">
        <v>0</v>
      </c>
      <c r="K928" s="21">
        <v>254.5</v>
      </c>
      <c r="L928" s="21">
        <v>0</v>
      </c>
      <c r="M928" s="10">
        <v>0</v>
      </c>
      <c r="N928" s="10">
        <v>0</v>
      </c>
      <c r="O928" s="30"/>
      <c r="P928" s="30"/>
      <c r="Q928" s="30"/>
    </row>
    <row r="929" spans="1:17" ht="175.5" customHeight="1">
      <c r="A929" s="32"/>
      <c r="B929" s="31"/>
      <c r="C929" s="30"/>
      <c r="D929" s="9">
        <v>2020</v>
      </c>
      <c r="E929" s="21">
        <f>G929+I929+K929+M929</f>
        <v>227.2</v>
      </c>
      <c r="F929" s="10">
        <f t="shared" si="454"/>
        <v>0</v>
      </c>
      <c r="G929" s="10">
        <v>0</v>
      </c>
      <c r="H929" s="10">
        <v>0</v>
      </c>
      <c r="I929" s="10">
        <v>0</v>
      </c>
      <c r="J929" s="10">
        <v>0</v>
      </c>
      <c r="K929" s="21">
        <v>227.2</v>
      </c>
      <c r="L929" s="21">
        <v>0</v>
      </c>
      <c r="M929" s="10">
        <v>0</v>
      </c>
      <c r="N929" s="10">
        <v>0</v>
      </c>
      <c r="O929" s="30"/>
      <c r="P929" s="30"/>
      <c r="Q929" s="30"/>
    </row>
    <row r="930" spans="1:17" ht="33" customHeight="1">
      <c r="A930" s="32" t="s">
        <v>330</v>
      </c>
      <c r="B930" s="31" t="s">
        <v>281</v>
      </c>
      <c r="C930" s="30" t="s">
        <v>124</v>
      </c>
      <c r="D930" s="8" t="s">
        <v>1</v>
      </c>
      <c r="E930" s="21">
        <f>E931+E932+E933</f>
        <v>706.9000000000001</v>
      </c>
      <c r="F930" s="21">
        <f aca="true" t="shared" si="460" ref="F930:N930">F931+F932+F933</f>
        <v>0</v>
      </c>
      <c r="G930" s="21">
        <f t="shared" si="460"/>
        <v>0</v>
      </c>
      <c r="H930" s="21">
        <f t="shared" si="460"/>
        <v>0</v>
      </c>
      <c r="I930" s="21">
        <f t="shared" si="460"/>
        <v>0</v>
      </c>
      <c r="J930" s="21">
        <f t="shared" si="460"/>
        <v>0</v>
      </c>
      <c r="K930" s="21">
        <f t="shared" si="460"/>
        <v>706.9000000000001</v>
      </c>
      <c r="L930" s="21">
        <f t="shared" si="460"/>
        <v>0</v>
      </c>
      <c r="M930" s="21">
        <f t="shared" si="460"/>
        <v>0</v>
      </c>
      <c r="N930" s="21">
        <f t="shared" si="460"/>
        <v>0</v>
      </c>
      <c r="O930" s="30" t="s">
        <v>297</v>
      </c>
      <c r="P930" s="30" t="s">
        <v>272</v>
      </c>
      <c r="Q930" s="30"/>
    </row>
    <row r="931" spans="1:17" ht="33" customHeight="1">
      <c r="A931" s="32"/>
      <c r="B931" s="31"/>
      <c r="C931" s="30"/>
      <c r="D931" s="9">
        <v>2018</v>
      </c>
      <c r="E931" s="21">
        <f>G931+I931+K931+M931</f>
        <v>225.1</v>
      </c>
      <c r="F931" s="10">
        <f t="shared" si="454"/>
        <v>0</v>
      </c>
      <c r="G931" s="10">
        <v>0</v>
      </c>
      <c r="H931" s="10">
        <v>0</v>
      </c>
      <c r="I931" s="10">
        <v>0</v>
      </c>
      <c r="J931" s="10">
        <v>0</v>
      </c>
      <c r="K931" s="21">
        <v>225.1</v>
      </c>
      <c r="L931" s="21">
        <v>0</v>
      </c>
      <c r="M931" s="10">
        <v>0</v>
      </c>
      <c r="N931" s="10">
        <v>0</v>
      </c>
      <c r="O931" s="30"/>
      <c r="P931" s="30"/>
      <c r="Q931" s="30"/>
    </row>
    <row r="932" spans="1:17" ht="33" customHeight="1">
      <c r="A932" s="32"/>
      <c r="B932" s="31"/>
      <c r="C932" s="30"/>
      <c r="D932" s="9">
        <v>2019</v>
      </c>
      <c r="E932" s="21">
        <f>G932+I932+K932+M932</f>
        <v>254.5</v>
      </c>
      <c r="F932" s="10">
        <f t="shared" si="454"/>
        <v>0</v>
      </c>
      <c r="G932" s="10">
        <v>0</v>
      </c>
      <c r="H932" s="10">
        <v>0</v>
      </c>
      <c r="I932" s="10">
        <v>0</v>
      </c>
      <c r="J932" s="10">
        <v>0</v>
      </c>
      <c r="K932" s="21">
        <v>254.5</v>
      </c>
      <c r="L932" s="21">
        <v>0</v>
      </c>
      <c r="M932" s="10">
        <v>0</v>
      </c>
      <c r="N932" s="10">
        <v>0</v>
      </c>
      <c r="O932" s="30"/>
      <c r="P932" s="30"/>
      <c r="Q932" s="30"/>
    </row>
    <row r="933" spans="1:17" ht="177" customHeight="1">
      <c r="A933" s="32"/>
      <c r="B933" s="31"/>
      <c r="C933" s="30"/>
      <c r="D933" s="9">
        <v>2020</v>
      </c>
      <c r="E933" s="21">
        <f>G933+I933+K933+M933</f>
        <v>227.3</v>
      </c>
      <c r="F933" s="10">
        <f t="shared" si="454"/>
        <v>0</v>
      </c>
      <c r="G933" s="10">
        <v>0</v>
      </c>
      <c r="H933" s="10">
        <v>0</v>
      </c>
      <c r="I933" s="10">
        <v>0</v>
      </c>
      <c r="J933" s="10">
        <v>0</v>
      </c>
      <c r="K933" s="21">
        <v>227.3</v>
      </c>
      <c r="L933" s="21">
        <v>0</v>
      </c>
      <c r="M933" s="10">
        <v>0</v>
      </c>
      <c r="N933" s="10">
        <v>0</v>
      </c>
      <c r="O933" s="30"/>
      <c r="P933" s="30"/>
      <c r="Q933" s="30"/>
    </row>
    <row r="934" spans="1:17" ht="37.5" customHeight="1">
      <c r="A934" s="32" t="s">
        <v>331</v>
      </c>
      <c r="B934" s="31" t="s">
        <v>282</v>
      </c>
      <c r="C934" s="30" t="s">
        <v>142</v>
      </c>
      <c r="D934" s="8" t="s">
        <v>1</v>
      </c>
      <c r="E934" s="21">
        <f>E935+E936+E937</f>
        <v>727.5</v>
      </c>
      <c r="F934" s="21">
        <f aca="true" t="shared" si="461" ref="F934:N934">F935+F936+F937</f>
        <v>0</v>
      </c>
      <c r="G934" s="21">
        <f t="shared" si="461"/>
        <v>0</v>
      </c>
      <c r="H934" s="21">
        <f t="shared" si="461"/>
        <v>0</v>
      </c>
      <c r="I934" s="21">
        <f t="shared" si="461"/>
        <v>0</v>
      </c>
      <c r="J934" s="21">
        <f t="shared" si="461"/>
        <v>0</v>
      </c>
      <c r="K934" s="21">
        <f t="shared" si="461"/>
        <v>727.5</v>
      </c>
      <c r="L934" s="21">
        <f t="shared" si="461"/>
        <v>0</v>
      </c>
      <c r="M934" s="21">
        <f t="shared" si="461"/>
        <v>0</v>
      </c>
      <c r="N934" s="21">
        <f t="shared" si="461"/>
        <v>0</v>
      </c>
      <c r="O934" s="30" t="s">
        <v>297</v>
      </c>
      <c r="P934" s="30" t="s">
        <v>272</v>
      </c>
      <c r="Q934" s="30"/>
    </row>
    <row r="935" spans="1:17" ht="33" customHeight="1">
      <c r="A935" s="32"/>
      <c r="B935" s="31"/>
      <c r="C935" s="30"/>
      <c r="D935" s="9">
        <v>2018</v>
      </c>
      <c r="E935" s="21">
        <f>G935+I935+K935+M935</f>
        <v>245.6</v>
      </c>
      <c r="F935" s="10">
        <f t="shared" si="454"/>
        <v>0</v>
      </c>
      <c r="G935" s="10">
        <v>0</v>
      </c>
      <c r="H935" s="10">
        <v>0</v>
      </c>
      <c r="I935" s="10">
        <v>0</v>
      </c>
      <c r="J935" s="10">
        <v>0</v>
      </c>
      <c r="K935" s="21">
        <v>245.6</v>
      </c>
      <c r="L935" s="21">
        <v>0</v>
      </c>
      <c r="M935" s="10">
        <v>0</v>
      </c>
      <c r="N935" s="10">
        <v>0</v>
      </c>
      <c r="O935" s="30"/>
      <c r="P935" s="30"/>
      <c r="Q935" s="30"/>
    </row>
    <row r="936" spans="1:17" ht="33" customHeight="1">
      <c r="A936" s="32"/>
      <c r="B936" s="31"/>
      <c r="C936" s="30"/>
      <c r="D936" s="9">
        <v>2019</v>
      </c>
      <c r="E936" s="21">
        <f>G936+I936+K936+M936</f>
        <v>254.6</v>
      </c>
      <c r="F936" s="10">
        <f t="shared" si="454"/>
        <v>0</v>
      </c>
      <c r="G936" s="10">
        <v>0</v>
      </c>
      <c r="H936" s="10">
        <v>0</v>
      </c>
      <c r="I936" s="10">
        <v>0</v>
      </c>
      <c r="J936" s="10">
        <v>0</v>
      </c>
      <c r="K936" s="21">
        <v>254.6</v>
      </c>
      <c r="L936" s="21">
        <v>0</v>
      </c>
      <c r="M936" s="10">
        <v>0</v>
      </c>
      <c r="N936" s="10">
        <v>0</v>
      </c>
      <c r="O936" s="30"/>
      <c r="P936" s="30"/>
      <c r="Q936" s="30"/>
    </row>
    <row r="937" spans="1:17" ht="166.5" customHeight="1">
      <c r="A937" s="32"/>
      <c r="B937" s="31"/>
      <c r="C937" s="30"/>
      <c r="D937" s="9">
        <v>2020</v>
      </c>
      <c r="E937" s="21">
        <f>G937+I937+K937+M937</f>
        <v>227.3</v>
      </c>
      <c r="F937" s="10">
        <f t="shared" si="454"/>
        <v>0</v>
      </c>
      <c r="G937" s="10">
        <v>0</v>
      </c>
      <c r="H937" s="10">
        <v>0</v>
      </c>
      <c r="I937" s="10">
        <v>0</v>
      </c>
      <c r="J937" s="10">
        <v>0</v>
      </c>
      <c r="K937" s="21">
        <v>227.3</v>
      </c>
      <c r="L937" s="21">
        <v>0</v>
      </c>
      <c r="M937" s="10">
        <v>0</v>
      </c>
      <c r="N937" s="10">
        <v>0</v>
      </c>
      <c r="O937" s="30"/>
      <c r="P937" s="30"/>
      <c r="Q937" s="30"/>
    </row>
    <row r="938" spans="1:17" ht="33" customHeight="1">
      <c r="A938" s="32" t="s">
        <v>332</v>
      </c>
      <c r="B938" s="31" t="s">
        <v>283</v>
      </c>
      <c r="C938" s="30" t="s">
        <v>190</v>
      </c>
      <c r="D938" s="8" t="s">
        <v>1</v>
      </c>
      <c r="E938" s="21">
        <f>E939+E940+E941</f>
        <v>820.8</v>
      </c>
      <c r="F938" s="21">
        <f aca="true" t="shared" si="462" ref="F938:N938">F939+F940+F941</f>
        <v>0</v>
      </c>
      <c r="G938" s="21">
        <f t="shared" si="462"/>
        <v>0</v>
      </c>
      <c r="H938" s="21">
        <f t="shared" si="462"/>
        <v>0</v>
      </c>
      <c r="I938" s="21">
        <f t="shared" si="462"/>
        <v>0</v>
      </c>
      <c r="J938" s="21">
        <f t="shared" si="462"/>
        <v>0</v>
      </c>
      <c r="K938" s="21">
        <f t="shared" si="462"/>
        <v>820.8</v>
      </c>
      <c r="L938" s="21">
        <f t="shared" si="462"/>
        <v>0</v>
      </c>
      <c r="M938" s="21">
        <f t="shared" si="462"/>
        <v>0</v>
      </c>
      <c r="N938" s="21">
        <f t="shared" si="462"/>
        <v>0</v>
      </c>
      <c r="O938" s="30" t="s">
        <v>297</v>
      </c>
      <c r="P938" s="30" t="s">
        <v>272</v>
      </c>
      <c r="Q938" s="30"/>
    </row>
    <row r="939" spans="1:17" ht="33" customHeight="1">
      <c r="A939" s="32"/>
      <c r="B939" s="31"/>
      <c r="C939" s="30"/>
      <c r="D939" s="9">
        <v>2018</v>
      </c>
      <c r="E939" s="21">
        <f>G939+I939+K939+M939</f>
        <v>339.1</v>
      </c>
      <c r="F939" s="10">
        <f t="shared" si="454"/>
        <v>0</v>
      </c>
      <c r="G939" s="10">
        <v>0</v>
      </c>
      <c r="H939" s="10">
        <v>0</v>
      </c>
      <c r="I939" s="10">
        <v>0</v>
      </c>
      <c r="J939" s="10">
        <v>0</v>
      </c>
      <c r="K939" s="21">
        <v>339.1</v>
      </c>
      <c r="L939" s="21">
        <v>0</v>
      </c>
      <c r="M939" s="10">
        <v>0</v>
      </c>
      <c r="N939" s="10">
        <v>0</v>
      </c>
      <c r="O939" s="30"/>
      <c r="P939" s="30"/>
      <c r="Q939" s="30"/>
    </row>
    <row r="940" spans="1:17" ht="33" customHeight="1">
      <c r="A940" s="32"/>
      <c r="B940" s="31"/>
      <c r="C940" s="30"/>
      <c r="D940" s="9">
        <v>2019</v>
      </c>
      <c r="E940" s="21">
        <f>G940+I940+K940+M940</f>
        <v>254.5</v>
      </c>
      <c r="F940" s="10">
        <f t="shared" si="454"/>
        <v>0</v>
      </c>
      <c r="G940" s="10">
        <v>0</v>
      </c>
      <c r="H940" s="10">
        <v>0</v>
      </c>
      <c r="I940" s="10">
        <v>0</v>
      </c>
      <c r="J940" s="10">
        <v>0</v>
      </c>
      <c r="K940" s="21">
        <v>254.5</v>
      </c>
      <c r="L940" s="21">
        <v>0</v>
      </c>
      <c r="M940" s="10">
        <v>0</v>
      </c>
      <c r="N940" s="10">
        <v>0</v>
      </c>
      <c r="O940" s="30"/>
      <c r="P940" s="30"/>
      <c r="Q940" s="30"/>
    </row>
    <row r="941" spans="1:17" ht="181.5" customHeight="1">
      <c r="A941" s="32"/>
      <c r="B941" s="31"/>
      <c r="C941" s="30"/>
      <c r="D941" s="9">
        <v>2020</v>
      </c>
      <c r="E941" s="21">
        <f>G941+I941+K941+M941</f>
        <v>227.2</v>
      </c>
      <c r="F941" s="10">
        <f t="shared" si="454"/>
        <v>0</v>
      </c>
      <c r="G941" s="10">
        <v>0</v>
      </c>
      <c r="H941" s="10">
        <v>0</v>
      </c>
      <c r="I941" s="10">
        <v>0</v>
      </c>
      <c r="J941" s="10">
        <v>0</v>
      </c>
      <c r="K941" s="21">
        <v>227.2</v>
      </c>
      <c r="L941" s="21">
        <v>0</v>
      </c>
      <c r="M941" s="10">
        <v>0</v>
      </c>
      <c r="N941" s="10">
        <v>0</v>
      </c>
      <c r="O941" s="30"/>
      <c r="P941" s="30"/>
      <c r="Q941" s="30"/>
    </row>
    <row r="942" spans="1:17" ht="33" customHeight="1">
      <c r="A942" s="32" t="s">
        <v>333</v>
      </c>
      <c r="B942" s="31" t="s">
        <v>284</v>
      </c>
      <c r="C942" s="30" t="s">
        <v>183</v>
      </c>
      <c r="D942" s="8" t="s">
        <v>1</v>
      </c>
      <c r="E942" s="21">
        <f>E943+E944+E945</f>
        <v>747</v>
      </c>
      <c r="F942" s="21">
        <f aca="true" t="shared" si="463" ref="F942:N942">F943+F944+F945</f>
        <v>0</v>
      </c>
      <c r="G942" s="21">
        <f t="shared" si="463"/>
        <v>0</v>
      </c>
      <c r="H942" s="21">
        <f t="shared" si="463"/>
        <v>0</v>
      </c>
      <c r="I942" s="21">
        <f t="shared" si="463"/>
        <v>0</v>
      </c>
      <c r="J942" s="21">
        <f t="shared" si="463"/>
        <v>0</v>
      </c>
      <c r="K942" s="21">
        <f t="shared" si="463"/>
        <v>747</v>
      </c>
      <c r="L942" s="21">
        <f t="shared" si="463"/>
        <v>0</v>
      </c>
      <c r="M942" s="21">
        <f t="shared" si="463"/>
        <v>0</v>
      </c>
      <c r="N942" s="21">
        <f t="shared" si="463"/>
        <v>0</v>
      </c>
      <c r="O942" s="30" t="s">
        <v>297</v>
      </c>
      <c r="P942" s="30" t="s">
        <v>272</v>
      </c>
      <c r="Q942" s="30"/>
    </row>
    <row r="943" spans="1:17" ht="33" customHeight="1">
      <c r="A943" s="32"/>
      <c r="B943" s="31"/>
      <c r="C943" s="30"/>
      <c r="D943" s="9">
        <v>2018</v>
      </c>
      <c r="E943" s="21">
        <f>G943+I943+K943+M943</f>
        <v>265.1</v>
      </c>
      <c r="F943" s="10">
        <f t="shared" si="454"/>
        <v>0</v>
      </c>
      <c r="G943" s="10">
        <v>0</v>
      </c>
      <c r="H943" s="10">
        <v>0</v>
      </c>
      <c r="I943" s="10">
        <v>0</v>
      </c>
      <c r="J943" s="10">
        <v>0</v>
      </c>
      <c r="K943" s="21">
        <v>265.1</v>
      </c>
      <c r="L943" s="21">
        <v>0</v>
      </c>
      <c r="M943" s="10">
        <v>0</v>
      </c>
      <c r="N943" s="10">
        <v>0</v>
      </c>
      <c r="O943" s="30"/>
      <c r="P943" s="30"/>
      <c r="Q943" s="30"/>
    </row>
    <row r="944" spans="1:17" ht="33" customHeight="1">
      <c r="A944" s="32"/>
      <c r="B944" s="31"/>
      <c r="C944" s="30"/>
      <c r="D944" s="9">
        <v>2019</v>
      </c>
      <c r="E944" s="21">
        <f>G944+I944+K944+M944</f>
        <v>254.6</v>
      </c>
      <c r="F944" s="10">
        <f t="shared" si="454"/>
        <v>0</v>
      </c>
      <c r="G944" s="10">
        <v>0</v>
      </c>
      <c r="H944" s="10">
        <v>0</v>
      </c>
      <c r="I944" s="10">
        <v>0</v>
      </c>
      <c r="J944" s="10">
        <v>0</v>
      </c>
      <c r="K944" s="21">
        <v>254.6</v>
      </c>
      <c r="L944" s="21">
        <v>0</v>
      </c>
      <c r="M944" s="10">
        <v>0</v>
      </c>
      <c r="N944" s="10">
        <v>0</v>
      </c>
      <c r="O944" s="30"/>
      <c r="P944" s="30"/>
      <c r="Q944" s="30"/>
    </row>
    <row r="945" spans="1:17" ht="174" customHeight="1">
      <c r="A945" s="32"/>
      <c r="B945" s="31"/>
      <c r="C945" s="30"/>
      <c r="D945" s="9">
        <v>2020</v>
      </c>
      <c r="E945" s="21">
        <f>G945+I945+K945+M945</f>
        <v>227.3</v>
      </c>
      <c r="F945" s="10">
        <f t="shared" si="454"/>
        <v>0</v>
      </c>
      <c r="G945" s="10">
        <v>0</v>
      </c>
      <c r="H945" s="10">
        <v>0</v>
      </c>
      <c r="I945" s="10">
        <v>0</v>
      </c>
      <c r="J945" s="10">
        <v>0</v>
      </c>
      <c r="K945" s="21">
        <v>227.3</v>
      </c>
      <c r="L945" s="21">
        <v>0</v>
      </c>
      <c r="M945" s="10">
        <v>0</v>
      </c>
      <c r="N945" s="10">
        <v>0</v>
      </c>
      <c r="O945" s="30"/>
      <c r="P945" s="30"/>
      <c r="Q945" s="30"/>
    </row>
    <row r="946" spans="1:17" ht="33" customHeight="1">
      <c r="A946" s="32" t="s">
        <v>334</v>
      </c>
      <c r="B946" s="36" t="s">
        <v>285</v>
      </c>
      <c r="C946" s="36"/>
      <c r="D946" s="7" t="s">
        <v>1</v>
      </c>
      <c r="E946" s="6">
        <f>E947+E948+E949</f>
        <v>6816.2</v>
      </c>
      <c r="F946" s="6">
        <f aca="true" t="shared" si="464" ref="F946:N946">F947+F948+F949</f>
        <v>0</v>
      </c>
      <c r="G946" s="6">
        <f t="shared" si="464"/>
        <v>0</v>
      </c>
      <c r="H946" s="6">
        <f t="shared" si="464"/>
        <v>0</v>
      </c>
      <c r="I946" s="6">
        <f t="shared" si="464"/>
        <v>0</v>
      </c>
      <c r="J946" s="6">
        <f t="shared" si="464"/>
        <v>0</v>
      </c>
      <c r="K946" s="6">
        <f t="shared" si="464"/>
        <v>6816.2</v>
      </c>
      <c r="L946" s="6">
        <f t="shared" si="464"/>
        <v>0</v>
      </c>
      <c r="M946" s="6">
        <f t="shared" si="464"/>
        <v>0</v>
      </c>
      <c r="N946" s="6">
        <f t="shared" si="464"/>
        <v>0</v>
      </c>
      <c r="O946" s="30"/>
      <c r="P946" s="30"/>
      <c r="Q946" s="37"/>
    </row>
    <row r="947" spans="1:17" ht="33" customHeight="1">
      <c r="A947" s="32"/>
      <c r="B947" s="36"/>
      <c r="C947" s="36"/>
      <c r="D947" s="4">
        <v>2018</v>
      </c>
      <c r="E947" s="6">
        <f>E951+E955+E959+E963+E967+E971+E975+E979+E983+E987+E991</f>
        <v>4316.2</v>
      </c>
      <c r="F947" s="6">
        <f>H947+J947+L947+N947</f>
        <v>0</v>
      </c>
      <c r="G947" s="6">
        <f>G948+G950</f>
        <v>0</v>
      </c>
      <c r="H947" s="6">
        <f>H951+H955+H959+H963+H967+H971+H975+H979+H983+H987+H991</f>
        <v>0</v>
      </c>
      <c r="I947" s="6">
        <v>0</v>
      </c>
      <c r="J947" s="6">
        <f>J951+J955+J959+J963+J967+J971+J975+J979+J983+J987+J991</f>
        <v>0</v>
      </c>
      <c r="K947" s="6">
        <f>K951+K955+K959+K963+K967+K971+K975+K979+K983+K987+K991</f>
        <v>4316.2</v>
      </c>
      <c r="L947" s="6">
        <f>L951+L955+L959+L963+L967+L971+L975+L979+L983+L987+L991</f>
        <v>0</v>
      </c>
      <c r="M947" s="6">
        <f>M948+M950</f>
        <v>0</v>
      </c>
      <c r="N947" s="6">
        <f>N951+N955+N959+N963+N967+N971+N975+N979+N983+N987+N991</f>
        <v>0</v>
      </c>
      <c r="O947" s="30"/>
      <c r="P947" s="30"/>
      <c r="Q947" s="37"/>
    </row>
    <row r="948" spans="1:17" ht="33" customHeight="1">
      <c r="A948" s="32"/>
      <c r="B948" s="36"/>
      <c r="C948" s="36"/>
      <c r="D948" s="4">
        <v>2019</v>
      </c>
      <c r="E948" s="6">
        <f>E952+E956+E960+E964+E968+E972+E976+E980+E984+E988+E992</f>
        <v>1300.0000000000002</v>
      </c>
      <c r="F948" s="6">
        <f>H948+J948+L948+N948</f>
        <v>0</v>
      </c>
      <c r="G948" s="6">
        <f>G949+G951</f>
        <v>0</v>
      </c>
      <c r="H948" s="6">
        <f aca="true" t="shared" si="465" ref="H948:J949">H952+H956+H960+H964+H968+H972+H976+H980+H984+H988+H992</f>
        <v>0</v>
      </c>
      <c r="I948" s="6">
        <v>0</v>
      </c>
      <c r="J948" s="6">
        <f t="shared" si="465"/>
        <v>0</v>
      </c>
      <c r="K948" s="6">
        <f>K952+K956+K960+K964+K968+K972+K976+K980+K984+K988+K992</f>
        <v>1300.0000000000002</v>
      </c>
      <c r="L948" s="6">
        <f>L952+L956+L960+L964+L968+L972+L976+L980+L984+L988+L992</f>
        <v>0</v>
      </c>
      <c r="M948" s="6">
        <f>M949+M951</f>
        <v>0</v>
      </c>
      <c r="N948" s="6">
        <f>N952+N956+N960+N964+N968+N972+N976+N980+N984+N988+N992</f>
        <v>0</v>
      </c>
      <c r="O948" s="30"/>
      <c r="P948" s="30"/>
      <c r="Q948" s="37"/>
    </row>
    <row r="949" spans="1:17" ht="33" customHeight="1">
      <c r="A949" s="32"/>
      <c r="B949" s="36"/>
      <c r="C949" s="36"/>
      <c r="D949" s="4">
        <v>2020</v>
      </c>
      <c r="E949" s="6">
        <f>E953+E957+E961+E965+E969+E973+E977+E981+E985+E989+E993</f>
        <v>1200</v>
      </c>
      <c r="F949" s="6">
        <f>H949+J949+L949+N949</f>
        <v>0</v>
      </c>
      <c r="G949" s="6">
        <f>G950+G952</f>
        <v>0</v>
      </c>
      <c r="H949" s="6">
        <f t="shared" si="465"/>
        <v>0</v>
      </c>
      <c r="I949" s="6">
        <v>0</v>
      </c>
      <c r="J949" s="6">
        <f t="shared" si="465"/>
        <v>0</v>
      </c>
      <c r="K949" s="6">
        <f>K953+K957+K961+K965+K969+K973+K977+K981+K985+K989+K993</f>
        <v>1200</v>
      </c>
      <c r="L949" s="6">
        <f>L953+L957+L961+L965+L969+L973+L977+L981+L985+L989+L993</f>
        <v>0</v>
      </c>
      <c r="M949" s="6">
        <f>M950+M952</f>
        <v>0</v>
      </c>
      <c r="N949" s="6">
        <f>N953+N957+N961+N965+N969+N973+N977+N981+N985+N989+N993</f>
        <v>0</v>
      </c>
      <c r="O949" s="30"/>
      <c r="P949" s="30"/>
      <c r="Q949" s="37"/>
    </row>
    <row r="950" spans="1:17" ht="33" customHeight="1">
      <c r="A950" s="32" t="s">
        <v>335</v>
      </c>
      <c r="B950" s="31" t="s">
        <v>286</v>
      </c>
      <c r="C950" s="30" t="s">
        <v>274</v>
      </c>
      <c r="D950" s="8" t="s">
        <v>1</v>
      </c>
      <c r="E950" s="21">
        <f>E951+E952+E953</f>
        <v>411.1</v>
      </c>
      <c r="F950" s="21">
        <f>F951+F952+F953</f>
        <v>0</v>
      </c>
      <c r="G950" s="21">
        <f aca="true" t="shared" si="466" ref="G950:N950">G951+G952+G953</f>
        <v>0</v>
      </c>
      <c r="H950" s="21">
        <f t="shared" si="466"/>
        <v>0</v>
      </c>
      <c r="I950" s="21">
        <f t="shared" si="466"/>
        <v>0</v>
      </c>
      <c r="J950" s="21">
        <f t="shared" si="466"/>
        <v>0</v>
      </c>
      <c r="K950" s="21">
        <f t="shared" si="466"/>
        <v>411.1</v>
      </c>
      <c r="L950" s="21">
        <f t="shared" si="466"/>
        <v>0</v>
      </c>
      <c r="M950" s="21">
        <f t="shared" si="466"/>
        <v>0</v>
      </c>
      <c r="N950" s="21">
        <f t="shared" si="466"/>
        <v>0</v>
      </c>
      <c r="O950" s="30" t="s">
        <v>297</v>
      </c>
      <c r="P950" s="30" t="s">
        <v>272</v>
      </c>
      <c r="Q950" s="30"/>
    </row>
    <row r="951" spans="1:17" ht="33" customHeight="1">
      <c r="A951" s="32"/>
      <c r="B951" s="31"/>
      <c r="C951" s="30"/>
      <c r="D951" s="9">
        <v>2018</v>
      </c>
      <c r="E951" s="21">
        <f>G951+I951+K951+M951</f>
        <v>184</v>
      </c>
      <c r="F951" s="10">
        <f aca="true" t="shared" si="467" ref="F951:F993">H951+J951+L951+N951</f>
        <v>0</v>
      </c>
      <c r="G951" s="10">
        <v>0</v>
      </c>
      <c r="H951" s="10">
        <v>0</v>
      </c>
      <c r="I951" s="10">
        <v>0</v>
      </c>
      <c r="J951" s="10">
        <v>0</v>
      </c>
      <c r="K951" s="21">
        <v>184</v>
      </c>
      <c r="L951" s="21">
        <v>0</v>
      </c>
      <c r="M951" s="10">
        <v>0</v>
      </c>
      <c r="N951" s="10">
        <v>0</v>
      </c>
      <c r="O951" s="30"/>
      <c r="P951" s="30"/>
      <c r="Q951" s="30"/>
    </row>
    <row r="952" spans="1:17" ht="33" customHeight="1">
      <c r="A952" s="32"/>
      <c r="B952" s="31"/>
      <c r="C952" s="30"/>
      <c r="D952" s="9">
        <v>2019</v>
      </c>
      <c r="E952" s="21">
        <f>G952+I952+K952+M952</f>
        <v>118.1</v>
      </c>
      <c r="F952" s="10">
        <f t="shared" si="467"/>
        <v>0</v>
      </c>
      <c r="G952" s="10">
        <v>0</v>
      </c>
      <c r="H952" s="10">
        <v>0</v>
      </c>
      <c r="I952" s="10">
        <v>0</v>
      </c>
      <c r="J952" s="10">
        <v>0</v>
      </c>
      <c r="K952" s="21">
        <v>118.1</v>
      </c>
      <c r="L952" s="21">
        <v>0</v>
      </c>
      <c r="M952" s="10">
        <v>0</v>
      </c>
      <c r="N952" s="10">
        <v>0</v>
      </c>
      <c r="O952" s="30"/>
      <c r="P952" s="30"/>
      <c r="Q952" s="30"/>
    </row>
    <row r="953" spans="1:17" ht="174" customHeight="1">
      <c r="A953" s="32"/>
      <c r="B953" s="31"/>
      <c r="C953" s="30"/>
      <c r="D953" s="9">
        <v>2020</v>
      </c>
      <c r="E953" s="21">
        <f>G953+I953+K953+M953</f>
        <v>109</v>
      </c>
      <c r="F953" s="10">
        <f t="shared" si="467"/>
        <v>0</v>
      </c>
      <c r="G953" s="10">
        <v>0</v>
      </c>
      <c r="H953" s="10">
        <v>0</v>
      </c>
      <c r="I953" s="10">
        <v>0</v>
      </c>
      <c r="J953" s="10">
        <v>0</v>
      </c>
      <c r="K953" s="21">
        <v>109</v>
      </c>
      <c r="L953" s="21">
        <v>0</v>
      </c>
      <c r="M953" s="10">
        <v>0</v>
      </c>
      <c r="N953" s="10">
        <v>0</v>
      </c>
      <c r="O953" s="30"/>
      <c r="P953" s="30"/>
      <c r="Q953" s="30"/>
    </row>
    <row r="954" spans="1:17" ht="33" customHeight="1">
      <c r="A954" s="32" t="s">
        <v>336</v>
      </c>
      <c r="B954" s="31" t="s">
        <v>287</v>
      </c>
      <c r="C954" s="30" t="s">
        <v>114</v>
      </c>
      <c r="D954" s="8" t="s">
        <v>1</v>
      </c>
      <c r="E954" s="21">
        <f>E955+E956+E957</f>
        <v>501.70000000000005</v>
      </c>
      <c r="F954" s="21">
        <f aca="true" t="shared" si="468" ref="F954:N954">F955+F956+F957</f>
        <v>0</v>
      </c>
      <c r="G954" s="21">
        <f t="shared" si="468"/>
        <v>0</v>
      </c>
      <c r="H954" s="21">
        <f t="shared" si="468"/>
        <v>0</v>
      </c>
      <c r="I954" s="21">
        <f t="shared" si="468"/>
        <v>0</v>
      </c>
      <c r="J954" s="21">
        <f t="shared" si="468"/>
        <v>0</v>
      </c>
      <c r="K954" s="21">
        <f t="shared" si="468"/>
        <v>501.70000000000005</v>
      </c>
      <c r="L954" s="21">
        <f t="shared" si="468"/>
        <v>0</v>
      </c>
      <c r="M954" s="21">
        <f t="shared" si="468"/>
        <v>0</v>
      </c>
      <c r="N954" s="21">
        <f t="shared" si="468"/>
        <v>0</v>
      </c>
      <c r="O954" s="30" t="s">
        <v>297</v>
      </c>
      <c r="P954" s="30" t="s">
        <v>272</v>
      </c>
      <c r="Q954" s="30"/>
    </row>
    <row r="955" spans="1:17" ht="33" customHeight="1">
      <c r="A955" s="32"/>
      <c r="B955" s="31"/>
      <c r="C955" s="30"/>
      <c r="D955" s="9">
        <v>2018</v>
      </c>
      <c r="E955" s="21">
        <f>G955+I955+K955+M955</f>
        <v>274.5</v>
      </c>
      <c r="F955" s="10">
        <f t="shared" si="467"/>
        <v>0</v>
      </c>
      <c r="G955" s="10">
        <v>0</v>
      </c>
      <c r="H955" s="10">
        <v>0</v>
      </c>
      <c r="I955" s="10">
        <v>0</v>
      </c>
      <c r="J955" s="10">
        <v>0</v>
      </c>
      <c r="K955" s="21">
        <v>274.5</v>
      </c>
      <c r="L955" s="21">
        <v>0</v>
      </c>
      <c r="M955" s="10">
        <v>0</v>
      </c>
      <c r="N955" s="10">
        <v>0</v>
      </c>
      <c r="O955" s="30"/>
      <c r="P955" s="30"/>
      <c r="Q955" s="30"/>
    </row>
    <row r="956" spans="1:17" ht="33" customHeight="1">
      <c r="A956" s="32"/>
      <c r="B956" s="31"/>
      <c r="C956" s="30"/>
      <c r="D956" s="9">
        <v>2019</v>
      </c>
      <c r="E956" s="21">
        <f>G956+I956+K956+M956</f>
        <v>118.1</v>
      </c>
      <c r="F956" s="10">
        <f t="shared" si="467"/>
        <v>0</v>
      </c>
      <c r="G956" s="10">
        <v>0</v>
      </c>
      <c r="H956" s="10">
        <v>0</v>
      </c>
      <c r="I956" s="10">
        <v>0</v>
      </c>
      <c r="J956" s="10">
        <v>0</v>
      </c>
      <c r="K956" s="21">
        <v>118.1</v>
      </c>
      <c r="L956" s="21">
        <v>0</v>
      </c>
      <c r="M956" s="10">
        <v>0</v>
      </c>
      <c r="N956" s="10">
        <v>0</v>
      </c>
      <c r="O956" s="30"/>
      <c r="P956" s="30"/>
      <c r="Q956" s="30"/>
    </row>
    <row r="957" spans="1:17" ht="171" customHeight="1">
      <c r="A957" s="32"/>
      <c r="B957" s="31"/>
      <c r="C957" s="30"/>
      <c r="D957" s="9">
        <v>2020</v>
      </c>
      <c r="E957" s="21">
        <f>G957+I957+K957+M957</f>
        <v>109.1</v>
      </c>
      <c r="F957" s="10">
        <f t="shared" si="467"/>
        <v>0</v>
      </c>
      <c r="G957" s="10">
        <v>0</v>
      </c>
      <c r="H957" s="10">
        <v>0</v>
      </c>
      <c r="I957" s="10">
        <v>0</v>
      </c>
      <c r="J957" s="10">
        <v>0</v>
      </c>
      <c r="K957" s="21">
        <v>109.1</v>
      </c>
      <c r="L957" s="21">
        <v>0</v>
      </c>
      <c r="M957" s="10">
        <v>0</v>
      </c>
      <c r="N957" s="10">
        <v>0</v>
      </c>
      <c r="O957" s="30"/>
      <c r="P957" s="30"/>
      <c r="Q957" s="30"/>
    </row>
    <row r="958" spans="1:17" ht="33" customHeight="1">
      <c r="A958" s="32" t="s">
        <v>337</v>
      </c>
      <c r="B958" s="31" t="s">
        <v>288</v>
      </c>
      <c r="C958" s="30" t="s">
        <v>130</v>
      </c>
      <c r="D958" s="8" t="s">
        <v>1</v>
      </c>
      <c r="E958" s="21">
        <f>E959+E960+E961</f>
        <v>638.3000000000001</v>
      </c>
      <c r="F958" s="21">
        <f aca="true" t="shared" si="469" ref="F958:N958">F959+F960+F961</f>
        <v>0</v>
      </c>
      <c r="G958" s="21">
        <f t="shared" si="469"/>
        <v>0</v>
      </c>
      <c r="H958" s="21">
        <f t="shared" si="469"/>
        <v>0</v>
      </c>
      <c r="I958" s="21">
        <f t="shared" si="469"/>
        <v>0</v>
      </c>
      <c r="J958" s="21">
        <f t="shared" si="469"/>
        <v>0</v>
      </c>
      <c r="K958" s="21">
        <f t="shared" si="469"/>
        <v>638.3000000000001</v>
      </c>
      <c r="L958" s="21">
        <f t="shared" si="469"/>
        <v>0</v>
      </c>
      <c r="M958" s="21">
        <f t="shared" si="469"/>
        <v>0</v>
      </c>
      <c r="N958" s="21">
        <f t="shared" si="469"/>
        <v>0</v>
      </c>
      <c r="O958" s="30" t="s">
        <v>297</v>
      </c>
      <c r="P958" s="30" t="s">
        <v>272</v>
      </c>
      <c r="Q958" s="30"/>
    </row>
    <row r="959" spans="1:17" ht="33" customHeight="1">
      <c r="A959" s="32"/>
      <c r="B959" s="31"/>
      <c r="C959" s="30"/>
      <c r="D959" s="9">
        <v>2018</v>
      </c>
      <c r="E959" s="21">
        <f>G959+I959+K959+M959</f>
        <v>411</v>
      </c>
      <c r="F959" s="10">
        <f t="shared" si="467"/>
        <v>0</v>
      </c>
      <c r="G959" s="10">
        <v>0</v>
      </c>
      <c r="H959" s="10">
        <v>0</v>
      </c>
      <c r="I959" s="10">
        <v>0</v>
      </c>
      <c r="J959" s="10">
        <v>0</v>
      </c>
      <c r="K959" s="21">
        <v>411</v>
      </c>
      <c r="L959" s="21">
        <v>0</v>
      </c>
      <c r="M959" s="10">
        <v>0</v>
      </c>
      <c r="N959" s="10">
        <v>0</v>
      </c>
      <c r="O959" s="30"/>
      <c r="P959" s="30"/>
      <c r="Q959" s="30"/>
    </row>
    <row r="960" spans="1:17" ht="33" customHeight="1">
      <c r="A960" s="32"/>
      <c r="B960" s="31"/>
      <c r="C960" s="30"/>
      <c r="D960" s="9">
        <v>2019</v>
      </c>
      <c r="E960" s="21">
        <f>G960+I960+K960+M960</f>
        <v>118.2</v>
      </c>
      <c r="F960" s="10">
        <f t="shared" si="467"/>
        <v>0</v>
      </c>
      <c r="G960" s="10">
        <v>0</v>
      </c>
      <c r="H960" s="10">
        <v>0</v>
      </c>
      <c r="I960" s="10">
        <v>0</v>
      </c>
      <c r="J960" s="10">
        <v>0</v>
      </c>
      <c r="K960" s="21">
        <v>118.2</v>
      </c>
      <c r="L960" s="21">
        <v>0</v>
      </c>
      <c r="M960" s="10">
        <v>0</v>
      </c>
      <c r="N960" s="10">
        <v>0</v>
      </c>
      <c r="O960" s="30"/>
      <c r="P960" s="30"/>
      <c r="Q960" s="30"/>
    </row>
    <row r="961" spans="1:17" ht="177" customHeight="1">
      <c r="A961" s="32"/>
      <c r="B961" s="31"/>
      <c r="C961" s="30"/>
      <c r="D961" s="9">
        <v>2020</v>
      </c>
      <c r="E961" s="21">
        <f>G961+I961+K961+M961</f>
        <v>109.1</v>
      </c>
      <c r="F961" s="10">
        <f t="shared" si="467"/>
        <v>0</v>
      </c>
      <c r="G961" s="10">
        <v>0</v>
      </c>
      <c r="H961" s="10">
        <v>0</v>
      </c>
      <c r="I961" s="10">
        <v>0</v>
      </c>
      <c r="J961" s="10">
        <v>0</v>
      </c>
      <c r="K961" s="21">
        <v>109.1</v>
      </c>
      <c r="L961" s="21">
        <v>0</v>
      </c>
      <c r="M961" s="10">
        <v>0</v>
      </c>
      <c r="N961" s="10">
        <v>0</v>
      </c>
      <c r="O961" s="30"/>
      <c r="P961" s="30"/>
      <c r="Q961" s="30"/>
    </row>
    <row r="962" spans="1:17" ht="33" customHeight="1">
      <c r="A962" s="32" t="s">
        <v>338</v>
      </c>
      <c r="B962" s="31" t="s">
        <v>289</v>
      </c>
      <c r="C962" s="30" t="s">
        <v>109</v>
      </c>
      <c r="D962" s="8" t="s">
        <v>1</v>
      </c>
      <c r="E962" s="21">
        <f>E963+E964+E965</f>
        <v>776.1</v>
      </c>
      <c r="F962" s="21">
        <f aca="true" t="shared" si="470" ref="F962:N962">F963+F964+F965</f>
        <v>0</v>
      </c>
      <c r="G962" s="21">
        <f t="shared" si="470"/>
        <v>0</v>
      </c>
      <c r="H962" s="21">
        <f t="shared" si="470"/>
        <v>0</v>
      </c>
      <c r="I962" s="21">
        <f t="shared" si="470"/>
        <v>0</v>
      </c>
      <c r="J962" s="21">
        <f t="shared" si="470"/>
        <v>0</v>
      </c>
      <c r="K962" s="21">
        <f t="shared" si="470"/>
        <v>776.1</v>
      </c>
      <c r="L962" s="21">
        <f t="shared" si="470"/>
        <v>0</v>
      </c>
      <c r="M962" s="21">
        <f t="shared" si="470"/>
        <v>0</v>
      </c>
      <c r="N962" s="21">
        <f t="shared" si="470"/>
        <v>0</v>
      </c>
      <c r="O962" s="30" t="s">
        <v>297</v>
      </c>
      <c r="P962" s="30" t="s">
        <v>272</v>
      </c>
      <c r="Q962" s="30"/>
    </row>
    <row r="963" spans="1:17" ht="33" customHeight="1">
      <c r="A963" s="32"/>
      <c r="B963" s="31"/>
      <c r="C963" s="30"/>
      <c r="D963" s="9">
        <v>2018</v>
      </c>
      <c r="E963" s="21">
        <f>G963+I963+K963+M963</f>
        <v>548.8</v>
      </c>
      <c r="F963" s="10">
        <f t="shared" si="467"/>
        <v>0</v>
      </c>
      <c r="G963" s="10">
        <v>0</v>
      </c>
      <c r="H963" s="10">
        <v>0</v>
      </c>
      <c r="I963" s="10">
        <v>0</v>
      </c>
      <c r="J963" s="10">
        <v>0</v>
      </c>
      <c r="K963" s="21">
        <v>548.8</v>
      </c>
      <c r="L963" s="21">
        <v>0</v>
      </c>
      <c r="M963" s="10">
        <v>0</v>
      </c>
      <c r="N963" s="10">
        <v>0</v>
      </c>
      <c r="O963" s="30"/>
      <c r="P963" s="30"/>
      <c r="Q963" s="30"/>
    </row>
    <row r="964" spans="1:17" ht="33" customHeight="1">
      <c r="A964" s="32"/>
      <c r="B964" s="31"/>
      <c r="C964" s="30"/>
      <c r="D964" s="9">
        <v>2019</v>
      </c>
      <c r="E964" s="21">
        <f>G964+I964+K964+M964</f>
        <v>118.2</v>
      </c>
      <c r="F964" s="10">
        <f t="shared" si="467"/>
        <v>0</v>
      </c>
      <c r="G964" s="10">
        <v>0</v>
      </c>
      <c r="H964" s="10">
        <v>0</v>
      </c>
      <c r="I964" s="10">
        <v>0</v>
      </c>
      <c r="J964" s="10">
        <v>0</v>
      </c>
      <c r="K964" s="21">
        <v>118.2</v>
      </c>
      <c r="L964" s="21">
        <v>0</v>
      </c>
      <c r="M964" s="10">
        <v>0</v>
      </c>
      <c r="N964" s="10">
        <v>0</v>
      </c>
      <c r="O964" s="30"/>
      <c r="P964" s="30"/>
      <c r="Q964" s="30"/>
    </row>
    <row r="965" spans="1:17" ht="178.5" customHeight="1">
      <c r="A965" s="32"/>
      <c r="B965" s="31"/>
      <c r="C965" s="30"/>
      <c r="D965" s="9">
        <v>2020</v>
      </c>
      <c r="E965" s="21">
        <f>G965+I965+K965+M965</f>
        <v>109.1</v>
      </c>
      <c r="F965" s="10">
        <f t="shared" si="467"/>
        <v>0</v>
      </c>
      <c r="G965" s="10">
        <v>0</v>
      </c>
      <c r="H965" s="10">
        <v>0</v>
      </c>
      <c r="I965" s="10">
        <v>0</v>
      </c>
      <c r="J965" s="10">
        <v>0</v>
      </c>
      <c r="K965" s="21">
        <v>109.1</v>
      </c>
      <c r="L965" s="21">
        <v>0</v>
      </c>
      <c r="M965" s="10">
        <v>0</v>
      </c>
      <c r="N965" s="10">
        <v>0</v>
      </c>
      <c r="O965" s="30"/>
      <c r="P965" s="30"/>
      <c r="Q965" s="30"/>
    </row>
    <row r="966" spans="1:17" ht="33" customHeight="1">
      <c r="A966" s="32" t="s">
        <v>339</v>
      </c>
      <c r="B966" s="31" t="s">
        <v>290</v>
      </c>
      <c r="C966" s="30" t="s">
        <v>118</v>
      </c>
      <c r="D966" s="8" t="s">
        <v>1</v>
      </c>
      <c r="E966" s="21">
        <f>E967+E968+E969</f>
        <v>480.6</v>
      </c>
      <c r="F966" s="21">
        <f aca="true" t="shared" si="471" ref="F966:N966">F967+F968+F969</f>
        <v>0</v>
      </c>
      <c r="G966" s="21">
        <f t="shared" si="471"/>
        <v>0</v>
      </c>
      <c r="H966" s="21">
        <f t="shared" si="471"/>
        <v>0</v>
      </c>
      <c r="I966" s="21">
        <f t="shared" si="471"/>
        <v>0</v>
      </c>
      <c r="J966" s="21">
        <f t="shared" si="471"/>
        <v>0</v>
      </c>
      <c r="K966" s="21">
        <f t="shared" si="471"/>
        <v>480.6</v>
      </c>
      <c r="L966" s="21">
        <f t="shared" si="471"/>
        <v>0</v>
      </c>
      <c r="M966" s="21">
        <f t="shared" si="471"/>
        <v>0</v>
      </c>
      <c r="N966" s="21">
        <f t="shared" si="471"/>
        <v>0</v>
      </c>
      <c r="O966" s="30" t="s">
        <v>297</v>
      </c>
      <c r="P966" s="30" t="s">
        <v>272</v>
      </c>
      <c r="Q966" s="30"/>
    </row>
    <row r="967" spans="1:17" ht="33" customHeight="1">
      <c r="A967" s="32"/>
      <c r="B967" s="31"/>
      <c r="C967" s="30"/>
      <c r="D967" s="9">
        <v>2018</v>
      </c>
      <c r="E967" s="21">
        <f>G967+I967+K967+M967</f>
        <v>253.3</v>
      </c>
      <c r="F967" s="10">
        <f t="shared" si="467"/>
        <v>0</v>
      </c>
      <c r="G967" s="10">
        <v>0</v>
      </c>
      <c r="H967" s="10">
        <v>0</v>
      </c>
      <c r="I967" s="10">
        <v>0</v>
      </c>
      <c r="J967" s="10">
        <v>0</v>
      </c>
      <c r="K967" s="21">
        <v>253.3</v>
      </c>
      <c r="L967" s="21">
        <v>0</v>
      </c>
      <c r="M967" s="10">
        <v>0</v>
      </c>
      <c r="N967" s="10">
        <v>0</v>
      </c>
      <c r="O967" s="30"/>
      <c r="P967" s="30"/>
      <c r="Q967" s="30"/>
    </row>
    <row r="968" spans="1:17" ht="33" customHeight="1">
      <c r="A968" s="32"/>
      <c r="B968" s="31"/>
      <c r="C968" s="30"/>
      <c r="D968" s="9">
        <v>2019</v>
      </c>
      <c r="E968" s="21">
        <f>G968+I968+K968+M968</f>
        <v>118.2</v>
      </c>
      <c r="F968" s="10">
        <f t="shared" si="467"/>
        <v>0</v>
      </c>
      <c r="G968" s="10">
        <v>0</v>
      </c>
      <c r="H968" s="10">
        <v>0</v>
      </c>
      <c r="I968" s="10">
        <v>0</v>
      </c>
      <c r="J968" s="10">
        <v>0</v>
      </c>
      <c r="K968" s="21">
        <v>118.2</v>
      </c>
      <c r="L968" s="21">
        <v>0</v>
      </c>
      <c r="M968" s="10">
        <v>0</v>
      </c>
      <c r="N968" s="10">
        <v>0</v>
      </c>
      <c r="O968" s="30"/>
      <c r="P968" s="30"/>
      <c r="Q968" s="30"/>
    </row>
    <row r="969" spans="1:17" ht="174" customHeight="1">
      <c r="A969" s="32"/>
      <c r="B969" s="31"/>
      <c r="C969" s="30"/>
      <c r="D969" s="9">
        <v>2020</v>
      </c>
      <c r="E969" s="21">
        <f>G969+I969+K969+M969</f>
        <v>109.1</v>
      </c>
      <c r="F969" s="10">
        <f t="shared" si="467"/>
        <v>0</v>
      </c>
      <c r="G969" s="10">
        <v>0</v>
      </c>
      <c r="H969" s="10">
        <v>0</v>
      </c>
      <c r="I969" s="10">
        <v>0</v>
      </c>
      <c r="J969" s="10">
        <v>0</v>
      </c>
      <c r="K969" s="21">
        <v>109.1</v>
      </c>
      <c r="L969" s="21">
        <v>0</v>
      </c>
      <c r="M969" s="10">
        <v>0</v>
      </c>
      <c r="N969" s="10">
        <v>0</v>
      </c>
      <c r="O969" s="30"/>
      <c r="P969" s="30"/>
      <c r="Q969" s="30"/>
    </row>
    <row r="970" spans="1:17" ht="33" customHeight="1">
      <c r="A970" s="32" t="s">
        <v>340</v>
      </c>
      <c r="B970" s="31" t="s">
        <v>291</v>
      </c>
      <c r="C970" s="30" t="s">
        <v>192</v>
      </c>
      <c r="D970" s="8" t="s">
        <v>1</v>
      </c>
      <c r="E970" s="21">
        <f>E971+E972+E973</f>
        <v>551.5</v>
      </c>
      <c r="F970" s="21">
        <f aca="true" t="shared" si="472" ref="F970:N970">F971+F972+F973</f>
        <v>0</v>
      </c>
      <c r="G970" s="21">
        <f t="shared" si="472"/>
        <v>0</v>
      </c>
      <c r="H970" s="21">
        <f t="shared" si="472"/>
        <v>0</v>
      </c>
      <c r="I970" s="21">
        <f t="shared" si="472"/>
        <v>0</v>
      </c>
      <c r="J970" s="21">
        <f t="shared" si="472"/>
        <v>0</v>
      </c>
      <c r="K970" s="21">
        <f t="shared" si="472"/>
        <v>551.5</v>
      </c>
      <c r="L970" s="21">
        <f t="shared" si="472"/>
        <v>0</v>
      </c>
      <c r="M970" s="21">
        <f t="shared" si="472"/>
        <v>0</v>
      </c>
      <c r="N970" s="21">
        <f t="shared" si="472"/>
        <v>0</v>
      </c>
      <c r="O970" s="30" t="s">
        <v>297</v>
      </c>
      <c r="P970" s="30" t="s">
        <v>272</v>
      </c>
      <c r="Q970" s="30"/>
    </row>
    <row r="971" spans="1:17" ht="33" customHeight="1">
      <c r="A971" s="32"/>
      <c r="B971" s="31"/>
      <c r="C971" s="30"/>
      <c r="D971" s="9">
        <v>2018</v>
      </c>
      <c r="E971" s="21">
        <f>G971+I971+K971+M971</f>
        <v>324.2</v>
      </c>
      <c r="F971" s="10">
        <f t="shared" si="467"/>
        <v>0</v>
      </c>
      <c r="G971" s="10">
        <v>0</v>
      </c>
      <c r="H971" s="10">
        <v>0</v>
      </c>
      <c r="I971" s="10">
        <v>0</v>
      </c>
      <c r="J971" s="10">
        <v>0</v>
      </c>
      <c r="K971" s="21">
        <v>324.2</v>
      </c>
      <c r="L971" s="21">
        <v>0</v>
      </c>
      <c r="M971" s="10">
        <v>0</v>
      </c>
      <c r="N971" s="10">
        <v>0</v>
      </c>
      <c r="O971" s="30"/>
      <c r="P971" s="30"/>
      <c r="Q971" s="30"/>
    </row>
    <row r="972" spans="1:17" ht="33" customHeight="1">
      <c r="A972" s="32"/>
      <c r="B972" s="31"/>
      <c r="C972" s="30"/>
      <c r="D972" s="9">
        <v>2019</v>
      </c>
      <c r="E972" s="21">
        <f>G972+I972+K972+M972</f>
        <v>118.2</v>
      </c>
      <c r="F972" s="10">
        <f t="shared" si="467"/>
        <v>0</v>
      </c>
      <c r="G972" s="10">
        <v>0</v>
      </c>
      <c r="H972" s="10">
        <v>0</v>
      </c>
      <c r="I972" s="10">
        <v>0</v>
      </c>
      <c r="J972" s="10">
        <v>0</v>
      </c>
      <c r="K972" s="21">
        <v>118.2</v>
      </c>
      <c r="L972" s="21">
        <v>0</v>
      </c>
      <c r="M972" s="10">
        <v>0</v>
      </c>
      <c r="N972" s="10">
        <v>0</v>
      </c>
      <c r="O972" s="30"/>
      <c r="P972" s="30"/>
      <c r="Q972" s="30"/>
    </row>
    <row r="973" spans="1:17" ht="180" customHeight="1">
      <c r="A973" s="32"/>
      <c r="B973" s="31"/>
      <c r="C973" s="30"/>
      <c r="D973" s="9">
        <v>2020</v>
      </c>
      <c r="E973" s="21">
        <f>G973+I973+K973+M973</f>
        <v>109.1</v>
      </c>
      <c r="F973" s="10">
        <f t="shared" si="467"/>
        <v>0</v>
      </c>
      <c r="G973" s="10">
        <v>0</v>
      </c>
      <c r="H973" s="10">
        <v>0</v>
      </c>
      <c r="I973" s="10">
        <v>0</v>
      </c>
      <c r="J973" s="10">
        <v>0</v>
      </c>
      <c r="K973" s="21">
        <v>109.1</v>
      </c>
      <c r="L973" s="21">
        <v>0</v>
      </c>
      <c r="M973" s="10">
        <v>0</v>
      </c>
      <c r="N973" s="10">
        <v>0</v>
      </c>
      <c r="O973" s="30"/>
      <c r="P973" s="30"/>
      <c r="Q973" s="30"/>
    </row>
    <row r="974" spans="1:17" ht="33" customHeight="1">
      <c r="A974" s="32" t="s">
        <v>341</v>
      </c>
      <c r="B974" s="31" t="s">
        <v>292</v>
      </c>
      <c r="C974" s="30" t="s">
        <v>188</v>
      </c>
      <c r="D974" s="8" t="s">
        <v>1</v>
      </c>
      <c r="E974" s="21">
        <f>E975+E976+E977</f>
        <v>626.9000000000001</v>
      </c>
      <c r="F974" s="21">
        <f aca="true" t="shared" si="473" ref="F974:N974">F975+F976+F977</f>
        <v>0</v>
      </c>
      <c r="G974" s="21">
        <f t="shared" si="473"/>
        <v>0</v>
      </c>
      <c r="H974" s="21">
        <f>H975+H976+H977</f>
        <v>0</v>
      </c>
      <c r="I974" s="21">
        <f t="shared" si="473"/>
        <v>0</v>
      </c>
      <c r="J974" s="21">
        <f t="shared" si="473"/>
        <v>0</v>
      </c>
      <c r="K974" s="21">
        <f t="shared" si="473"/>
        <v>626.9000000000001</v>
      </c>
      <c r="L974" s="21">
        <f t="shared" si="473"/>
        <v>0</v>
      </c>
      <c r="M974" s="21">
        <f t="shared" si="473"/>
        <v>0</v>
      </c>
      <c r="N974" s="21">
        <f t="shared" si="473"/>
        <v>0</v>
      </c>
      <c r="O974" s="30" t="s">
        <v>297</v>
      </c>
      <c r="P974" s="30" t="s">
        <v>272</v>
      </c>
      <c r="Q974" s="30"/>
    </row>
    <row r="975" spans="1:17" ht="33" customHeight="1">
      <c r="A975" s="32"/>
      <c r="B975" s="31"/>
      <c r="C975" s="30"/>
      <c r="D975" s="9">
        <v>2018</v>
      </c>
      <c r="E975" s="21">
        <f>G975+I975+K975+M975</f>
        <v>399.6</v>
      </c>
      <c r="F975" s="10">
        <f>H975+J975+L975+N975</f>
        <v>0</v>
      </c>
      <c r="G975" s="10">
        <v>0</v>
      </c>
      <c r="H975" s="10">
        <v>0</v>
      </c>
      <c r="I975" s="10">
        <v>0</v>
      </c>
      <c r="J975" s="10">
        <v>0</v>
      </c>
      <c r="K975" s="21">
        <v>399.6</v>
      </c>
      <c r="L975" s="21">
        <v>0</v>
      </c>
      <c r="M975" s="10">
        <v>0</v>
      </c>
      <c r="N975" s="10">
        <v>0</v>
      </c>
      <c r="O975" s="30"/>
      <c r="P975" s="30"/>
      <c r="Q975" s="30"/>
    </row>
    <row r="976" spans="1:17" ht="33" customHeight="1">
      <c r="A976" s="32"/>
      <c r="B976" s="31"/>
      <c r="C976" s="30"/>
      <c r="D976" s="9">
        <v>2019</v>
      </c>
      <c r="E976" s="21">
        <f>G976+I976+K976+M976</f>
        <v>118.2</v>
      </c>
      <c r="F976" s="10">
        <f>H976+J976+L976+N976</f>
        <v>0</v>
      </c>
      <c r="G976" s="10">
        <v>0</v>
      </c>
      <c r="H976" s="10">
        <v>0</v>
      </c>
      <c r="I976" s="10">
        <v>0</v>
      </c>
      <c r="J976" s="10">
        <v>0</v>
      </c>
      <c r="K976" s="21">
        <v>118.2</v>
      </c>
      <c r="L976" s="21">
        <v>0</v>
      </c>
      <c r="M976" s="10">
        <v>0</v>
      </c>
      <c r="N976" s="10">
        <v>0</v>
      </c>
      <c r="O976" s="30"/>
      <c r="P976" s="30"/>
      <c r="Q976" s="30"/>
    </row>
    <row r="977" spans="1:17" ht="178.5" customHeight="1">
      <c r="A977" s="32"/>
      <c r="B977" s="31"/>
      <c r="C977" s="30"/>
      <c r="D977" s="9">
        <v>2020</v>
      </c>
      <c r="E977" s="21">
        <f>G977+I977+K977+M977</f>
        <v>109.1</v>
      </c>
      <c r="F977" s="10">
        <f t="shared" si="467"/>
        <v>0</v>
      </c>
      <c r="G977" s="10">
        <v>0</v>
      </c>
      <c r="H977" s="10">
        <v>0</v>
      </c>
      <c r="I977" s="10">
        <v>0</v>
      </c>
      <c r="J977" s="10">
        <v>0</v>
      </c>
      <c r="K977" s="21">
        <v>109.1</v>
      </c>
      <c r="L977" s="21">
        <v>0</v>
      </c>
      <c r="M977" s="10">
        <v>0</v>
      </c>
      <c r="N977" s="10">
        <v>0</v>
      </c>
      <c r="O977" s="30"/>
      <c r="P977" s="30"/>
      <c r="Q977" s="30"/>
    </row>
    <row r="978" spans="1:17" ht="33" customHeight="1">
      <c r="A978" s="32" t="s">
        <v>342</v>
      </c>
      <c r="B978" s="31" t="s">
        <v>293</v>
      </c>
      <c r="C978" s="30" t="s">
        <v>124</v>
      </c>
      <c r="D978" s="8" t="s">
        <v>1</v>
      </c>
      <c r="E978" s="21">
        <f>E979+E980+E981</f>
        <v>638.5</v>
      </c>
      <c r="F978" s="21">
        <f aca="true" t="shared" si="474" ref="F978:N978">F979+F980+F981</f>
        <v>0</v>
      </c>
      <c r="G978" s="21">
        <f t="shared" si="474"/>
        <v>0</v>
      </c>
      <c r="H978" s="21">
        <f t="shared" si="474"/>
        <v>0</v>
      </c>
      <c r="I978" s="21">
        <f t="shared" si="474"/>
        <v>0</v>
      </c>
      <c r="J978" s="21">
        <f t="shared" si="474"/>
        <v>0</v>
      </c>
      <c r="K978" s="21">
        <f t="shared" si="474"/>
        <v>638.5</v>
      </c>
      <c r="L978" s="21">
        <f t="shared" si="474"/>
        <v>0</v>
      </c>
      <c r="M978" s="21">
        <f t="shared" si="474"/>
        <v>0</v>
      </c>
      <c r="N978" s="21">
        <f t="shared" si="474"/>
        <v>0</v>
      </c>
      <c r="O978" s="30" t="s">
        <v>297</v>
      </c>
      <c r="P978" s="30" t="s">
        <v>272</v>
      </c>
      <c r="Q978" s="30"/>
    </row>
    <row r="979" spans="1:17" ht="33" customHeight="1">
      <c r="A979" s="32"/>
      <c r="B979" s="31"/>
      <c r="C979" s="30"/>
      <c r="D979" s="9">
        <v>2018</v>
      </c>
      <c r="E979" s="21">
        <f>G979+I979+K979+M979</f>
        <v>411.2</v>
      </c>
      <c r="F979" s="10">
        <f t="shared" si="467"/>
        <v>0</v>
      </c>
      <c r="G979" s="10">
        <v>0</v>
      </c>
      <c r="H979" s="10">
        <v>0</v>
      </c>
      <c r="I979" s="10">
        <v>0</v>
      </c>
      <c r="J979" s="10">
        <v>0</v>
      </c>
      <c r="K979" s="21">
        <v>411.2</v>
      </c>
      <c r="L979" s="21">
        <v>0</v>
      </c>
      <c r="M979" s="10">
        <v>0</v>
      </c>
      <c r="N979" s="10">
        <v>0</v>
      </c>
      <c r="O979" s="30"/>
      <c r="P979" s="30"/>
      <c r="Q979" s="30"/>
    </row>
    <row r="980" spans="1:17" ht="33" customHeight="1">
      <c r="A980" s="32"/>
      <c r="B980" s="31"/>
      <c r="C980" s="30"/>
      <c r="D980" s="9">
        <v>2019</v>
      </c>
      <c r="E980" s="21">
        <f>G980+I980+K980+M980</f>
        <v>118.2</v>
      </c>
      <c r="F980" s="10">
        <f t="shared" si="467"/>
        <v>0</v>
      </c>
      <c r="G980" s="10">
        <v>0</v>
      </c>
      <c r="H980" s="10">
        <v>0</v>
      </c>
      <c r="I980" s="10">
        <v>0</v>
      </c>
      <c r="J980" s="10">
        <v>0</v>
      </c>
      <c r="K980" s="21">
        <v>118.2</v>
      </c>
      <c r="L980" s="21">
        <v>0</v>
      </c>
      <c r="M980" s="10">
        <v>0</v>
      </c>
      <c r="N980" s="10">
        <v>0</v>
      </c>
      <c r="O980" s="30"/>
      <c r="P980" s="30"/>
      <c r="Q980" s="30"/>
    </row>
    <row r="981" spans="1:17" ht="172.5" customHeight="1">
      <c r="A981" s="32"/>
      <c r="B981" s="31"/>
      <c r="C981" s="30"/>
      <c r="D981" s="9">
        <v>2020</v>
      </c>
      <c r="E981" s="21">
        <f>G981+I981+K981+M981</f>
        <v>109.1</v>
      </c>
      <c r="F981" s="10">
        <f t="shared" si="467"/>
        <v>0</v>
      </c>
      <c r="G981" s="10">
        <v>0</v>
      </c>
      <c r="H981" s="10">
        <v>0</v>
      </c>
      <c r="I981" s="10">
        <v>0</v>
      </c>
      <c r="J981" s="10">
        <v>0</v>
      </c>
      <c r="K981" s="21">
        <v>109.1</v>
      </c>
      <c r="L981" s="21">
        <v>0</v>
      </c>
      <c r="M981" s="10">
        <v>0</v>
      </c>
      <c r="N981" s="10">
        <v>0</v>
      </c>
      <c r="O981" s="30"/>
      <c r="P981" s="30"/>
      <c r="Q981" s="30"/>
    </row>
    <row r="982" spans="1:17" ht="33" customHeight="1">
      <c r="A982" s="32" t="s">
        <v>343</v>
      </c>
      <c r="B982" s="31" t="s">
        <v>294</v>
      </c>
      <c r="C982" s="30" t="s">
        <v>142</v>
      </c>
      <c r="D982" s="8" t="s">
        <v>1</v>
      </c>
      <c r="E982" s="21">
        <f>E983+E984+E985</f>
        <v>639.5</v>
      </c>
      <c r="F982" s="21">
        <f aca="true" t="shared" si="475" ref="F982:N982">F983+F984+F985</f>
        <v>0</v>
      </c>
      <c r="G982" s="21">
        <f t="shared" si="475"/>
        <v>0</v>
      </c>
      <c r="H982" s="21">
        <f t="shared" si="475"/>
        <v>0</v>
      </c>
      <c r="I982" s="21">
        <f t="shared" si="475"/>
        <v>0</v>
      </c>
      <c r="J982" s="21">
        <f t="shared" si="475"/>
        <v>0</v>
      </c>
      <c r="K982" s="21">
        <f t="shared" si="475"/>
        <v>639.5</v>
      </c>
      <c r="L982" s="21">
        <f t="shared" si="475"/>
        <v>0</v>
      </c>
      <c r="M982" s="21">
        <f t="shared" si="475"/>
        <v>0</v>
      </c>
      <c r="N982" s="21">
        <f t="shared" si="475"/>
        <v>0</v>
      </c>
      <c r="O982" s="30" t="s">
        <v>297</v>
      </c>
      <c r="P982" s="30" t="s">
        <v>272</v>
      </c>
      <c r="Q982" s="30"/>
    </row>
    <row r="983" spans="1:17" ht="33" customHeight="1">
      <c r="A983" s="32"/>
      <c r="B983" s="31"/>
      <c r="C983" s="30"/>
      <c r="D983" s="9">
        <v>2018</v>
      </c>
      <c r="E983" s="21">
        <f>G983+I983+K983+M983</f>
        <v>412.2</v>
      </c>
      <c r="F983" s="10">
        <f t="shared" si="467"/>
        <v>0</v>
      </c>
      <c r="G983" s="10">
        <v>0</v>
      </c>
      <c r="H983" s="10">
        <v>0</v>
      </c>
      <c r="I983" s="10">
        <v>0</v>
      </c>
      <c r="J983" s="10">
        <v>0</v>
      </c>
      <c r="K983" s="21">
        <v>412.2</v>
      </c>
      <c r="L983" s="21">
        <v>0</v>
      </c>
      <c r="M983" s="10">
        <v>0</v>
      </c>
      <c r="N983" s="10">
        <v>0</v>
      </c>
      <c r="O983" s="30"/>
      <c r="P983" s="30"/>
      <c r="Q983" s="30"/>
    </row>
    <row r="984" spans="1:17" ht="33" customHeight="1">
      <c r="A984" s="32"/>
      <c r="B984" s="31"/>
      <c r="C984" s="30"/>
      <c r="D984" s="9">
        <v>2019</v>
      </c>
      <c r="E984" s="21">
        <f>G984+I984+K984+M984</f>
        <v>118.2</v>
      </c>
      <c r="F984" s="10">
        <f t="shared" si="467"/>
        <v>0</v>
      </c>
      <c r="G984" s="10">
        <v>0</v>
      </c>
      <c r="H984" s="10">
        <v>0</v>
      </c>
      <c r="I984" s="10">
        <v>0</v>
      </c>
      <c r="J984" s="10">
        <v>0</v>
      </c>
      <c r="K984" s="21">
        <v>118.2</v>
      </c>
      <c r="L984" s="21">
        <v>0</v>
      </c>
      <c r="M984" s="10">
        <v>0</v>
      </c>
      <c r="N984" s="10">
        <v>0</v>
      </c>
      <c r="O984" s="30"/>
      <c r="P984" s="30"/>
      <c r="Q984" s="30"/>
    </row>
    <row r="985" spans="1:17" ht="177" customHeight="1">
      <c r="A985" s="32"/>
      <c r="B985" s="31"/>
      <c r="C985" s="30"/>
      <c r="D985" s="9">
        <v>2020</v>
      </c>
      <c r="E985" s="21">
        <f>G985+I985+K985+M985</f>
        <v>109.1</v>
      </c>
      <c r="F985" s="10">
        <f t="shared" si="467"/>
        <v>0</v>
      </c>
      <c r="G985" s="10">
        <v>0</v>
      </c>
      <c r="H985" s="10">
        <v>0</v>
      </c>
      <c r="I985" s="10">
        <v>0</v>
      </c>
      <c r="J985" s="10">
        <v>0</v>
      </c>
      <c r="K985" s="21">
        <v>109.1</v>
      </c>
      <c r="L985" s="21">
        <v>0</v>
      </c>
      <c r="M985" s="10">
        <v>0</v>
      </c>
      <c r="N985" s="10">
        <v>0</v>
      </c>
      <c r="O985" s="30"/>
      <c r="P985" s="30"/>
      <c r="Q985" s="30"/>
    </row>
    <row r="986" spans="1:17" ht="33" customHeight="1">
      <c r="A986" s="32" t="s">
        <v>344</v>
      </c>
      <c r="B986" s="31" t="s">
        <v>295</v>
      </c>
      <c r="C986" s="30" t="s">
        <v>190</v>
      </c>
      <c r="D986" s="8" t="s">
        <v>1</v>
      </c>
      <c r="E986" s="21">
        <f>E987+E988+E989</f>
        <v>913.4000000000001</v>
      </c>
      <c r="F986" s="21">
        <f aca="true" t="shared" si="476" ref="F986:N986">F987+F988+F989</f>
        <v>0</v>
      </c>
      <c r="G986" s="21">
        <f t="shared" si="476"/>
        <v>0</v>
      </c>
      <c r="H986" s="21">
        <f t="shared" si="476"/>
        <v>0</v>
      </c>
      <c r="I986" s="21">
        <f t="shared" si="476"/>
        <v>0</v>
      </c>
      <c r="J986" s="21">
        <f t="shared" si="476"/>
        <v>0</v>
      </c>
      <c r="K986" s="21">
        <f t="shared" si="476"/>
        <v>913.4000000000001</v>
      </c>
      <c r="L986" s="21">
        <f t="shared" si="476"/>
        <v>0</v>
      </c>
      <c r="M986" s="21">
        <f t="shared" si="476"/>
        <v>0</v>
      </c>
      <c r="N986" s="21">
        <f t="shared" si="476"/>
        <v>0</v>
      </c>
      <c r="O986" s="30" t="s">
        <v>297</v>
      </c>
      <c r="P986" s="30" t="s">
        <v>272</v>
      </c>
      <c r="Q986" s="30"/>
    </row>
    <row r="987" spans="1:17" ht="33" customHeight="1">
      <c r="A987" s="32"/>
      <c r="B987" s="31"/>
      <c r="C987" s="30"/>
      <c r="D987" s="9">
        <v>2018</v>
      </c>
      <c r="E987" s="21">
        <f>G987+I987+K987+M987</f>
        <v>686.1</v>
      </c>
      <c r="F987" s="10">
        <f t="shared" si="467"/>
        <v>0</v>
      </c>
      <c r="G987" s="10">
        <v>0</v>
      </c>
      <c r="H987" s="10">
        <v>0</v>
      </c>
      <c r="I987" s="10">
        <v>0</v>
      </c>
      <c r="J987" s="10">
        <v>0</v>
      </c>
      <c r="K987" s="21">
        <v>686.1</v>
      </c>
      <c r="L987" s="21">
        <v>0</v>
      </c>
      <c r="M987" s="10">
        <v>0</v>
      </c>
      <c r="N987" s="10">
        <v>0</v>
      </c>
      <c r="O987" s="30"/>
      <c r="P987" s="30"/>
      <c r="Q987" s="30"/>
    </row>
    <row r="988" spans="1:17" ht="33" customHeight="1">
      <c r="A988" s="32"/>
      <c r="B988" s="31"/>
      <c r="C988" s="30"/>
      <c r="D988" s="9">
        <v>2019</v>
      </c>
      <c r="E988" s="21">
        <f>G988+I988+K988+M988</f>
        <v>118.2</v>
      </c>
      <c r="F988" s="10">
        <f t="shared" si="467"/>
        <v>0</v>
      </c>
      <c r="G988" s="10">
        <v>0</v>
      </c>
      <c r="H988" s="10">
        <v>0</v>
      </c>
      <c r="I988" s="10">
        <v>0</v>
      </c>
      <c r="J988" s="10">
        <v>0</v>
      </c>
      <c r="K988" s="21">
        <v>118.2</v>
      </c>
      <c r="L988" s="21">
        <v>0</v>
      </c>
      <c r="M988" s="10">
        <v>0</v>
      </c>
      <c r="N988" s="10">
        <v>0</v>
      </c>
      <c r="O988" s="30"/>
      <c r="P988" s="30"/>
      <c r="Q988" s="30"/>
    </row>
    <row r="989" spans="1:17" ht="174" customHeight="1">
      <c r="A989" s="32"/>
      <c r="B989" s="31"/>
      <c r="C989" s="30"/>
      <c r="D989" s="9">
        <v>2020</v>
      </c>
      <c r="E989" s="21">
        <f>G989+I989+K989+M989</f>
        <v>109.1</v>
      </c>
      <c r="F989" s="10">
        <f t="shared" si="467"/>
        <v>0</v>
      </c>
      <c r="G989" s="10">
        <v>0</v>
      </c>
      <c r="H989" s="10">
        <v>0</v>
      </c>
      <c r="I989" s="10">
        <v>0</v>
      </c>
      <c r="J989" s="10">
        <v>0</v>
      </c>
      <c r="K989" s="21">
        <v>109.1</v>
      </c>
      <c r="L989" s="21">
        <v>0</v>
      </c>
      <c r="M989" s="10">
        <v>0</v>
      </c>
      <c r="N989" s="10">
        <v>0</v>
      </c>
      <c r="O989" s="30"/>
      <c r="P989" s="30"/>
      <c r="Q989" s="30"/>
    </row>
    <row r="990" spans="1:17" ht="33" customHeight="1">
      <c r="A990" s="32" t="s">
        <v>345</v>
      </c>
      <c r="B990" s="31" t="s">
        <v>296</v>
      </c>
      <c r="C990" s="30" t="s">
        <v>183</v>
      </c>
      <c r="D990" s="8" t="s">
        <v>1</v>
      </c>
      <c r="E990" s="21">
        <f>E991+E992+E993</f>
        <v>638.6</v>
      </c>
      <c r="F990" s="21">
        <f aca="true" t="shared" si="477" ref="F990:N990">F991+F992+F993</f>
        <v>0</v>
      </c>
      <c r="G990" s="21">
        <f t="shared" si="477"/>
        <v>0</v>
      </c>
      <c r="H990" s="21">
        <f t="shared" si="477"/>
        <v>0</v>
      </c>
      <c r="I990" s="21">
        <f t="shared" si="477"/>
        <v>0</v>
      </c>
      <c r="J990" s="21">
        <f t="shared" si="477"/>
        <v>0</v>
      </c>
      <c r="K990" s="21">
        <f t="shared" si="477"/>
        <v>638.6</v>
      </c>
      <c r="L990" s="21">
        <f t="shared" si="477"/>
        <v>0</v>
      </c>
      <c r="M990" s="21">
        <f t="shared" si="477"/>
        <v>0</v>
      </c>
      <c r="N990" s="21">
        <f t="shared" si="477"/>
        <v>0</v>
      </c>
      <c r="O990" s="30" t="s">
        <v>297</v>
      </c>
      <c r="P990" s="30" t="s">
        <v>272</v>
      </c>
      <c r="Q990" s="30"/>
    </row>
    <row r="991" spans="1:17" ht="33" customHeight="1">
      <c r="A991" s="32"/>
      <c r="B991" s="31"/>
      <c r="C991" s="30"/>
      <c r="D991" s="9">
        <v>2018</v>
      </c>
      <c r="E991" s="21">
        <f>G991+I991+K991+M991</f>
        <v>411.3</v>
      </c>
      <c r="F991" s="10">
        <f t="shared" si="467"/>
        <v>0</v>
      </c>
      <c r="G991" s="10">
        <v>0</v>
      </c>
      <c r="H991" s="10">
        <v>0</v>
      </c>
      <c r="I991" s="10">
        <v>0</v>
      </c>
      <c r="J991" s="10">
        <v>0</v>
      </c>
      <c r="K991" s="21">
        <v>411.3</v>
      </c>
      <c r="L991" s="21">
        <v>0</v>
      </c>
      <c r="M991" s="10">
        <v>0</v>
      </c>
      <c r="N991" s="10">
        <v>0</v>
      </c>
      <c r="O991" s="30"/>
      <c r="P991" s="30"/>
      <c r="Q991" s="30"/>
    </row>
    <row r="992" spans="1:17" ht="33" customHeight="1">
      <c r="A992" s="32"/>
      <c r="B992" s="31"/>
      <c r="C992" s="30"/>
      <c r="D992" s="9">
        <v>2019</v>
      </c>
      <c r="E992" s="21">
        <f>G992+I992+K992+M992</f>
        <v>118.2</v>
      </c>
      <c r="F992" s="10">
        <f t="shared" si="467"/>
        <v>0</v>
      </c>
      <c r="G992" s="10">
        <v>0</v>
      </c>
      <c r="H992" s="10">
        <v>0</v>
      </c>
      <c r="I992" s="10">
        <v>0</v>
      </c>
      <c r="J992" s="10">
        <v>0</v>
      </c>
      <c r="K992" s="21">
        <v>118.2</v>
      </c>
      <c r="L992" s="21">
        <v>0</v>
      </c>
      <c r="M992" s="10">
        <v>0</v>
      </c>
      <c r="N992" s="10">
        <v>0</v>
      </c>
      <c r="O992" s="30"/>
      <c r="P992" s="30"/>
      <c r="Q992" s="30"/>
    </row>
    <row r="993" spans="1:17" ht="177" customHeight="1">
      <c r="A993" s="32"/>
      <c r="B993" s="31"/>
      <c r="C993" s="30"/>
      <c r="D993" s="9">
        <v>2020</v>
      </c>
      <c r="E993" s="21">
        <f>G993+I993+K993+M993</f>
        <v>109.1</v>
      </c>
      <c r="F993" s="10">
        <f t="shared" si="467"/>
        <v>0</v>
      </c>
      <c r="G993" s="10">
        <v>0</v>
      </c>
      <c r="H993" s="10">
        <v>0</v>
      </c>
      <c r="I993" s="10">
        <v>0</v>
      </c>
      <c r="J993" s="10">
        <v>0</v>
      </c>
      <c r="K993" s="21">
        <v>109.1</v>
      </c>
      <c r="L993" s="21">
        <v>0</v>
      </c>
      <c r="M993" s="10">
        <v>0</v>
      </c>
      <c r="N993" s="10">
        <v>0</v>
      </c>
      <c r="O993" s="30"/>
      <c r="P993" s="30"/>
      <c r="Q993" s="30"/>
    </row>
    <row r="994" spans="1:17" ht="43.5" customHeight="1">
      <c r="A994" s="35" t="s">
        <v>321</v>
      </c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</row>
    <row r="995" spans="1:17" ht="33.75" customHeight="1">
      <c r="A995" s="30"/>
      <c r="B995" s="36" t="s">
        <v>23</v>
      </c>
      <c r="C995" s="37"/>
      <c r="D995" s="7" t="s">
        <v>1</v>
      </c>
      <c r="E995" s="6">
        <f aca="true" t="shared" si="478" ref="E995:N995">E996+E997+E998</f>
        <v>22405.6</v>
      </c>
      <c r="F995" s="6">
        <f t="shared" si="478"/>
        <v>0</v>
      </c>
      <c r="G995" s="6">
        <f t="shared" si="478"/>
        <v>0</v>
      </c>
      <c r="H995" s="6">
        <f t="shared" si="478"/>
        <v>0</v>
      </c>
      <c r="I995" s="6">
        <f t="shared" si="478"/>
        <v>22405.6</v>
      </c>
      <c r="J995" s="6">
        <f t="shared" si="478"/>
        <v>0</v>
      </c>
      <c r="K995" s="6">
        <f t="shared" si="478"/>
        <v>0</v>
      </c>
      <c r="L995" s="6">
        <f t="shared" si="478"/>
        <v>0</v>
      </c>
      <c r="M995" s="6">
        <f t="shared" si="478"/>
        <v>0</v>
      </c>
      <c r="N995" s="6">
        <f t="shared" si="478"/>
        <v>0</v>
      </c>
      <c r="O995" s="30"/>
      <c r="P995" s="30"/>
      <c r="Q995" s="30"/>
    </row>
    <row r="996" spans="1:17" ht="33.75" customHeight="1">
      <c r="A996" s="30"/>
      <c r="B996" s="36"/>
      <c r="C996" s="37"/>
      <c r="D996" s="4">
        <v>2018</v>
      </c>
      <c r="E996" s="6">
        <f aca="true" t="shared" si="479" ref="E996:F998">G996+I996+K996+M996</f>
        <v>6992.6</v>
      </c>
      <c r="F996" s="6">
        <f t="shared" si="479"/>
        <v>0</v>
      </c>
      <c r="G996" s="6">
        <f aca="true" t="shared" si="480" ref="G996:M998">G1000</f>
        <v>0</v>
      </c>
      <c r="H996" s="6">
        <f>H1000</f>
        <v>0</v>
      </c>
      <c r="I996" s="6">
        <f t="shared" si="480"/>
        <v>6992.6</v>
      </c>
      <c r="J996" s="6">
        <f>J1000</f>
        <v>0</v>
      </c>
      <c r="K996" s="6">
        <f t="shared" si="480"/>
        <v>0</v>
      </c>
      <c r="L996" s="6">
        <f>L1000</f>
        <v>0</v>
      </c>
      <c r="M996" s="6">
        <f t="shared" si="480"/>
        <v>0</v>
      </c>
      <c r="N996" s="6">
        <f>N1000</f>
        <v>0</v>
      </c>
      <c r="O996" s="30"/>
      <c r="P996" s="30"/>
      <c r="Q996" s="30"/>
    </row>
    <row r="997" spans="1:17" ht="33.75" customHeight="1">
      <c r="A997" s="30"/>
      <c r="B997" s="36"/>
      <c r="C997" s="37"/>
      <c r="D997" s="4">
        <v>2019</v>
      </c>
      <c r="E997" s="6">
        <f t="shared" si="479"/>
        <v>7706.5</v>
      </c>
      <c r="F997" s="6">
        <f t="shared" si="479"/>
        <v>0</v>
      </c>
      <c r="G997" s="6">
        <f t="shared" si="480"/>
        <v>0</v>
      </c>
      <c r="H997" s="6">
        <f>H1001</f>
        <v>0</v>
      </c>
      <c r="I997" s="6">
        <f t="shared" si="480"/>
        <v>7706.5</v>
      </c>
      <c r="J997" s="6">
        <f>J1001</f>
        <v>0</v>
      </c>
      <c r="K997" s="6">
        <f t="shared" si="480"/>
        <v>0</v>
      </c>
      <c r="L997" s="6">
        <f>L1001</f>
        <v>0</v>
      </c>
      <c r="M997" s="6">
        <f t="shared" si="480"/>
        <v>0</v>
      </c>
      <c r="N997" s="6">
        <f>N1001</f>
        <v>0</v>
      </c>
      <c r="O997" s="30"/>
      <c r="P997" s="30"/>
      <c r="Q997" s="30"/>
    </row>
    <row r="998" spans="1:17" ht="33.75" customHeight="1">
      <c r="A998" s="30"/>
      <c r="B998" s="36"/>
      <c r="C998" s="37"/>
      <c r="D998" s="4">
        <v>2020</v>
      </c>
      <c r="E998" s="6">
        <f t="shared" si="479"/>
        <v>7706.5</v>
      </c>
      <c r="F998" s="6">
        <f t="shared" si="479"/>
        <v>0</v>
      </c>
      <c r="G998" s="6">
        <f t="shared" si="480"/>
        <v>0</v>
      </c>
      <c r="H998" s="6">
        <f>H1002</f>
        <v>0</v>
      </c>
      <c r="I998" s="6">
        <f t="shared" si="480"/>
        <v>7706.5</v>
      </c>
      <c r="J998" s="6">
        <f>J1002</f>
        <v>0</v>
      </c>
      <c r="K998" s="6">
        <f t="shared" si="480"/>
        <v>0</v>
      </c>
      <c r="L998" s="6">
        <f>L1002</f>
        <v>0</v>
      </c>
      <c r="M998" s="6">
        <f t="shared" si="480"/>
        <v>0</v>
      </c>
      <c r="N998" s="6">
        <f>N1002</f>
        <v>0</v>
      </c>
      <c r="O998" s="30"/>
      <c r="P998" s="30"/>
      <c r="Q998" s="30"/>
    </row>
    <row r="999" spans="1:17" ht="33.75" customHeight="1">
      <c r="A999" s="32" t="s">
        <v>38</v>
      </c>
      <c r="B999" s="31" t="s">
        <v>614</v>
      </c>
      <c r="C999" s="30" t="s">
        <v>263</v>
      </c>
      <c r="D999" s="8" t="s">
        <v>1</v>
      </c>
      <c r="E999" s="10">
        <f aca="true" t="shared" si="481" ref="E999:N999">E1000+E1001+E1002</f>
        <v>22405.6</v>
      </c>
      <c r="F999" s="10">
        <f t="shared" si="481"/>
        <v>0</v>
      </c>
      <c r="G999" s="10">
        <f t="shared" si="481"/>
        <v>0</v>
      </c>
      <c r="H999" s="10">
        <f t="shared" si="481"/>
        <v>0</v>
      </c>
      <c r="I999" s="10">
        <f t="shared" si="481"/>
        <v>22405.6</v>
      </c>
      <c r="J999" s="10">
        <f t="shared" si="481"/>
        <v>0</v>
      </c>
      <c r="K999" s="10">
        <f t="shared" si="481"/>
        <v>0</v>
      </c>
      <c r="L999" s="10">
        <f t="shared" si="481"/>
        <v>0</v>
      </c>
      <c r="M999" s="10">
        <f t="shared" si="481"/>
        <v>0</v>
      </c>
      <c r="N999" s="10">
        <f t="shared" si="481"/>
        <v>0</v>
      </c>
      <c r="O999" s="30" t="s">
        <v>238</v>
      </c>
      <c r="P999" s="30" t="s">
        <v>70</v>
      </c>
      <c r="Q999" s="30"/>
    </row>
    <row r="1000" spans="1:17" ht="33.75" customHeight="1">
      <c r="A1000" s="32"/>
      <c r="B1000" s="31"/>
      <c r="C1000" s="30"/>
      <c r="D1000" s="9">
        <v>2018</v>
      </c>
      <c r="E1000" s="10">
        <f aca="true" t="shared" si="482" ref="E1000:F1002">G1000+I1000+K1000+M1000</f>
        <v>6992.6</v>
      </c>
      <c r="F1000" s="10">
        <f t="shared" si="482"/>
        <v>0</v>
      </c>
      <c r="G1000" s="10">
        <v>0</v>
      </c>
      <c r="H1000" s="10">
        <v>0</v>
      </c>
      <c r="I1000" s="10">
        <v>6992.6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30"/>
      <c r="P1000" s="30"/>
      <c r="Q1000" s="30"/>
    </row>
    <row r="1001" spans="1:17" ht="56.25" customHeight="1">
      <c r="A1001" s="32"/>
      <c r="B1001" s="31"/>
      <c r="C1001" s="30"/>
      <c r="D1001" s="9">
        <v>2019</v>
      </c>
      <c r="E1001" s="10">
        <f t="shared" si="482"/>
        <v>7706.5</v>
      </c>
      <c r="F1001" s="10">
        <f t="shared" si="482"/>
        <v>0</v>
      </c>
      <c r="G1001" s="10">
        <v>0</v>
      </c>
      <c r="H1001" s="10">
        <v>0</v>
      </c>
      <c r="I1001" s="10">
        <v>7706.5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30"/>
      <c r="P1001" s="30"/>
      <c r="Q1001" s="30"/>
    </row>
    <row r="1002" spans="1:17" ht="142.5" customHeight="1">
      <c r="A1002" s="32"/>
      <c r="B1002" s="31"/>
      <c r="C1002" s="30"/>
      <c r="D1002" s="9">
        <v>2020</v>
      </c>
      <c r="E1002" s="10">
        <f t="shared" si="482"/>
        <v>7706.5</v>
      </c>
      <c r="F1002" s="10">
        <f t="shared" si="482"/>
        <v>0</v>
      </c>
      <c r="G1002" s="10">
        <v>0</v>
      </c>
      <c r="H1002" s="10">
        <v>0</v>
      </c>
      <c r="I1002" s="10">
        <v>7706.5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30"/>
      <c r="P1002" s="30"/>
      <c r="Q1002" s="30"/>
    </row>
    <row r="1003" spans="1:17" ht="32.25" customHeight="1">
      <c r="A1003" s="35" t="s">
        <v>322</v>
      </c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</row>
    <row r="1004" spans="1:17" ht="26.25" customHeight="1">
      <c r="A1004" s="30"/>
      <c r="B1004" s="36" t="s">
        <v>23</v>
      </c>
      <c r="C1004" s="37"/>
      <c r="D1004" s="7" t="s">
        <v>1</v>
      </c>
      <c r="E1004" s="6">
        <f>E1005+E1006+E1007</f>
        <v>1481.8</v>
      </c>
      <c r="F1004" s="6">
        <f aca="true" t="shared" si="483" ref="F1004:N1004">F1005+F1006+F1007</f>
        <v>0</v>
      </c>
      <c r="G1004" s="6">
        <f t="shared" si="483"/>
        <v>0</v>
      </c>
      <c r="H1004" s="6">
        <f t="shared" si="483"/>
        <v>0</v>
      </c>
      <c r="I1004" s="6">
        <f t="shared" si="483"/>
        <v>0</v>
      </c>
      <c r="J1004" s="6">
        <f t="shared" si="483"/>
        <v>0</v>
      </c>
      <c r="K1004" s="6">
        <f t="shared" si="483"/>
        <v>1481.8</v>
      </c>
      <c r="L1004" s="6">
        <f t="shared" si="483"/>
        <v>0</v>
      </c>
      <c r="M1004" s="6">
        <f t="shared" si="483"/>
        <v>0</v>
      </c>
      <c r="N1004" s="6">
        <f t="shared" si="483"/>
        <v>0</v>
      </c>
      <c r="O1004" s="30"/>
      <c r="P1004" s="30"/>
      <c r="Q1004" s="30"/>
    </row>
    <row r="1005" spans="1:17" ht="26.25" customHeight="1">
      <c r="A1005" s="30"/>
      <c r="B1005" s="36"/>
      <c r="C1005" s="37"/>
      <c r="D1005" s="4">
        <v>2018</v>
      </c>
      <c r="E1005" s="6">
        <f>E1009</f>
        <v>1481.8</v>
      </c>
      <c r="F1005" s="6">
        <f>H1005+J1005+L1005+N1005</f>
        <v>0</v>
      </c>
      <c r="G1005" s="6">
        <f>G1009</f>
        <v>0</v>
      </c>
      <c r="H1005" s="6">
        <f aca="true" t="shared" si="484" ref="H1005:N1005">H1009</f>
        <v>0</v>
      </c>
      <c r="I1005" s="6">
        <f t="shared" si="484"/>
        <v>0</v>
      </c>
      <c r="J1005" s="6">
        <f t="shared" si="484"/>
        <v>0</v>
      </c>
      <c r="K1005" s="6">
        <f t="shared" si="484"/>
        <v>1481.8</v>
      </c>
      <c r="L1005" s="6">
        <f t="shared" si="484"/>
        <v>0</v>
      </c>
      <c r="M1005" s="6">
        <f t="shared" si="484"/>
        <v>0</v>
      </c>
      <c r="N1005" s="6">
        <f t="shared" si="484"/>
        <v>0</v>
      </c>
      <c r="O1005" s="30"/>
      <c r="P1005" s="30"/>
      <c r="Q1005" s="30"/>
    </row>
    <row r="1006" spans="1:17" ht="26.25" customHeight="1">
      <c r="A1006" s="30"/>
      <c r="B1006" s="36"/>
      <c r="C1006" s="37"/>
      <c r="D1006" s="4">
        <v>2019</v>
      </c>
      <c r="E1006" s="6">
        <f>E1010</f>
        <v>0</v>
      </c>
      <c r="F1006" s="6">
        <f>H1006+J1006+L1006+N1006</f>
        <v>0</v>
      </c>
      <c r="G1006" s="6">
        <f aca="true" t="shared" si="485" ref="G1006:N1007">G1010</f>
        <v>0</v>
      </c>
      <c r="H1006" s="6">
        <f t="shared" si="485"/>
        <v>0</v>
      </c>
      <c r="I1006" s="6">
        <f t="shared" si="485"/>
        <v>0</v>
      </c>
      <c r="J1006" s="6">
        <f t="shared" si="485"/>
        <v>0</v>
      </c>
      <c r="K1006" s="6">
        <f t="shared" si="485"/>
        <v>0</v>
      </c>
      <c r="L1006" s="6">
        <f t="shared" si="485"/>
        <v>0</v>
      </c>
      <c r="M1006" s="6">
        <f t="shared" si="485"/>
        <v>0</v>
      </c>
      <c r="N1006" s="6">
        <f t="shared" si="485"/>
        <v>0</v>
      </c>
      <c r="O1006" s="30"/>
      <c r="P1006" s="30"/>
      <c r="Q1006" s="30"/>
    </row>
    <row r="1007" spans="1:17" ht="26.25" customHeight="1">
      <c r="A1007" s="30"/>
      <c r="B1007" s="36"/>
      <c r="C1007" s="37"/>
      <c r="D1007" s="4">
        <v>2020</v>
      </c>
      <c r="E1007" s="6">
        <f>E1011</f>
        <v>0</v>
      </c>
      <c r="F1007" s="6">
        <f>H1007+J1007+L1007+N1007</f>
        <v>0</v>
      </c>
      <c r="G1007" s="6">
        <f t="shared" si="485"/>
        <v>0</v>
      </c>
      <c r="H1007" s="6">
        <f t="shared" si="485"/>
        <v>0</v>
      </c>
      <c r="I1007" s="6">
        <f t="shared" si="485"/>
        <v>0</v>
      </c>
      <c r="J1007" s="6">
        <f t="shared" si="485"/>
        <v>0</v>
      </c>
      <c r="K1007" s="6">
        <f t="shared" si="485"/>
        <v>0</v>
      </c>
      <c r="L1007" s="6">
        <f t="shared" si="485"/>
        <v>0</v>
      </c>
      <c r="M1007" s="6">
        <f t="shared" si="485"/>
        <v>0</v>
      </c>
      <c r="N1007" s="6">
        <f t="shared" si="485"/>
        <v>0</v>
      </c>
      <c r="O1007" s="30"/>
      <c r="P1007" s="30"/>
      <c r="Q1007" s="30"/>
    </row>
    <row r="1008" spans="1:17" ht="26.25" customHeight="1">
      <c r="A1008" s="32" t="s">
        <v>39</v>
      </c>
      <c r="B1008" s="31" t="s">
        <v>628</v>
      </c>
      <c r="C1008" s="30" t="s">
        <v>263</v>
      </c>
      <c r="D1008" s="8" t="s">
        <v>1</v>
      </c>
      <c r="E1008" s="10">
        <f>E1009+E1010+E1011</f>
        <v>1481.8</v>
      </c>
      <c r="F1008" s="10">
        <f aca="true" t="shared" si="486" ref="F1008:N1008">F1009+F1010+F1011</f>
        <v>0</v>
      </c>
      <c r="G1008" s="10">
        <f t="shared" si="486"/>
        <v>0</v>
      </c>
      <c r="H1008" s="10">
        <f t="shared" si="486"/>
        <v>0</v>
      </c>
      <c r="I1008" s="10">
        <f t="shared" si="486"/>
        <v>0</v>
      </c>
      <c r="J1008" s="10">
        <f t="shared" si="486"/>
        <v>0</v>
      </c>
      <c r="K1008" s="10">
        <f t="shared" si="486"/>
        <v>1481.8</v>
      </c>
      <c r="L1008" s="10">
        <f t="shared" si="486"/>
        <v>0</v>
      </c>
      <c r="M1008" s="10">
        <f t="shared" si="486"/>
        <v>0</v>
      </c>
      <c r="N1008" s="10">
        <f t="shared" si="486"/>
        <v>0</v>
      </c>
      <c r="O1008" s="30" t="s">
        <v>269</v>
      </c>
      <c r="P1008" s="30" t="s">
        <v>270</v>
      </c>
      <c r="Q1008" s="30"/>
    </row>
    <row r="1009" spans="1:17" ht="26.25" customHeight="1">
      <c r="A1009" s="32"/>
      <c r="B1009" s="31"/>
      <c r="C1009" s="30"/>
      <c r="D1009" s="9">
        <v>2018</v>
      </c>
      <c r="E1009" s="10">
        <f aca="true" t="shared" si="487" ref="E1009:F1011">G1009+I1009+K1009+M1009</f>
        <v>1481.8</v>
      </c>
      <c r="F1009" s="10">
        <f t="shared" si="487"/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1481.8</v>
      </c>
      <c r="L1009" s="10">
        <v>0</v>
      </c>
      <c r="M1009" s="10">
        <v>0</v>
      </c>
      <c r="N1009" s="10">
        <v>0</v>
      </c>
      <c r="O1009" s="30"/>
      <c r="P1009" s="30"/>
      <c r="Q1009" s="30"/>
    </row>
    <row r="1010" spans="1:17" ht="26.25" customHeight="1">
      <c r="A1010" s="32"/>
      <c r="B1010" s="31"/>
      <c r="C1010" s="30"/>
      <c r="D1010" s="9">
        <v>2019</v>
      </c>
      <c r="E1010" s="10">
        <f t="shared" si="487"/>
        <v>0</v>
      </c>
      <c r="F1010" s="10">
        <f t="shared" si="487"/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30"/>
      <c r="P1010" s="30"/>
      <c r="Q1010" s="30"/>
    </row>
    <row r="1011" spans="1:17" ht="135.75" customHeight="1">
      <c r="A1011" s="32"/>
      <c r="B1011" s="31"/>
      <c r="C1011" s="30"/>
      <c r="D1011" s="9">
        <v>2020</v>
      </c>
      <c r="E1011" s="10">
        <f t="shared" si="487"/>
        <v>0</v>
      </c>
      <c r="F1011" s="10">
        <f t="shared" si="487"/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30"/>
      <c r="P1011" s="30"/>
      <c r="Q1011" s="30"/>
    </row>
    <row r="1012" spans="1:17" ht="34.5" customHeight="1">
      <c r="A1012" s="35" t="s">
        <v>349</v>
      </c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</row>
    <row r="1013" spans="1:17" ht="37.5" customHeight="1">
      <c r="A1013" s="30"/>
      <c r="B1013" s="36" t="s">
        <v>23</v>
      </c>
      <c r="C1013" s="37"/>
      <c r="D1013" s="7" t="s">
        <v>1</v>
      </c>
      <c r="E1013" s="6">
        <f>E1014+E1015+E1016</f>
        <v>12002</v>
      </c>
      <c r="F1013" s="6">
        <f aca="true" t="shared" si="488" ref="F1013:N1013">F1014+F1015+F1016</f>
        <v>0</v>
      </c>
      <c r="G1013" s="6">
        <f t="shared" si="488"/>
        <v>0</v>
      </c>
      <c r="H1013" s="6">
        <f t="shared" si="488"/>
        <v>0</v>
      </c>
      <c r="I1013" s="6">
        <f t="shared" si="488"/>
        <v>0</v>
      </c>
      <c r="J1013" s="6">
        <f t="shared" si="488"/>
        <v>0</v>
      </c>
      <c r="K1013" s="6">
        <f t="shared" si="488"/>
        <v>12002</v>
      </c>
      <c r="L1013" s="6">
        <f t="shared" si="488"/>
        <v>0</v>
      </c>
      <c r="M1013" s="6">
        <f t="shared" si="488"/>
        <v>0</v>
      </c>
      <c r="N1013" s="6">
        <f t="shared" si="488"/>
        <v>0</v>
      </c>
      <c r="O1013" s="30"/>
      <c r="P1013" s="30"/>
      <c r="Q1013" s="30"/>
    </row>
    <row r="1014" spans="1:17" ht="37.5" customHeight="1">
      <c r="A1014" s="30"/>
      <c r="B1014" s="36"/>
      <c r="C1014" s="37"/>
      <c r="D1014" s="4">
        <v>2018</v>
      </c>
      <c r="E1014" s="6">
        <f aca="true" t="shared" si="489" ref="E1014:F1016">G1014+I1014+K1014+M1014</f>
        <v>1772.2</v>
      </c>
      <c r="F1014" s="6">
        <f t="shared" si="489"/>
        <v>0</v>
      </c>
      <c r="G1014" s="6">
        <f>G1018+G1022+G1026+G1030+G1034+G1038+G1042+G1046+G1054+G1058+G1062+G1066+G1070+G1074+G1078+G1082+G1050</f>
        <v>0</v>
      </c>
      <c r="H1014" s="6">
        <f aca="true" t="shared" si="490" ref="H1014:N1014">H1018+H1022+H1026+H1030+H1034+H1038+H1042+H1046+H1054+H1058+H1062+H1066+H1070+H1074+H1078+H1082+H1050</f>
        <v>0</v>
      </c>
      <c r="I1014" s="6">
        <f t="shared" si="490"/>
        <v>0</v>
      </c>
      <c r="J1014" s="6">
        <f t="shared" si="490"/>
        <v>0</v>
      </c>
      <c r="K1014" s="6">
        <f t="shared" si="490"/>
        <v>1772.2</v>
      </c>
      <c r="L1014" s="6">
        <f t="shared" si="490"/>
        <v>0</v>
      </c>
      <c r="M1014" s="6">
        <f t="shared" si="490"/>
        <v>0</v>
      </c>
      <c r="N1014" s="6">
        <f t="shared" si="490"/>
        <v>0</v>
      </c>
      <c r="O1014" s="30"/>
      <c r="P1014" s="30"/>
      <c r="Q1014" s="30"/>
    </row>
    <row r="1015" spans="1:17" ht="37.5" customHeight="1">
      <c r="A1015" s="30"/>
      <c r="B1015" s="36"/>
      <c r="C1015" s="37"/>
      <c r="D1015" s="4">
        <v>2019</v>
      </c>
      <c r="E1015" s="6">
        <f t="shared" si="489"/>
        <v>2596.2000000000003</v>
      </c>
      <c r="F1015" s="6">
        <f t="shared" si="489"/>
        <v>0</v>
      </c>
      <c r="G1015" s="6">
        <f>G1019+G1023+G1027+G1031+G1035+G1039+G1043+G1047+G1055+G1059+G1063+G1067+G1071+G1075+G1079+G1083+G1051</f>
        <v>0</v>
      </c>
      <c r="H1015" s="6">
        <f aca="true" t="shared" si="491" ref="H1015:N1015">H1019+H1023+H1027+H1031+H1035+H1039+H1043+H1047+H1055+H1059+H1063+H1067+H1071+H1075+H1079+H1083+H1051</f>
        <v>0</v>
      </c>
      <c r="I1015" s="6">
        <f t="shared" si="491"/>
        <v>0</v>
      </c>
      <c r="J1015" s="6">
        <f t="shared" si="491"/>
        <v>0</v>
      </c>
      <c r="K1015" s="6">
        <f t="shared" si="491"/>
        <v>2596.2000000000003</v>
      </c>
      <c r="L1015" s="6">
        <f t="shared" si="491"/>
        <v>0</v>
      </c>
      <c r="M1015" s="6">
        <f t="shared" si="491"/>
        <v>0</v>
      </c>
      <c r="N1015" s="6">
        <f t="shared" si="491"/>
        <v>0</v>
      </c>
      <c r="O1015" s="30"/>
      <c r="P1015" s="30"/>
      <c r="Q1015" s="30"/>
    </row>
    <row r="1016" spans="1:17" ht="37.5" customHeight="1">
      <c r="A1016" s="30"/>
      <c r="B1016" s="36"/>
      <c r="C1016" s="37"/>
      <c r="D1016" s="4">
        <v>2020</v>
      </c>
      <c r="E1016" s="6">
        <f t="shared" si="489"/>
        <v>7633.599999999999</v>
      </c>
      <c r="F1016" s="6">
        <f t="shared" si="489"/>
        <v>0</v>
      </c>
      <c r="G1016" s="6">
        <f>G1020+G1024+G1028+G1032+G1036+G1040+G1044+G1048+G1056+G1060+G1064+G1068+G1072+G1076+G1080+G1084+G1052</f>
        <v>0</v>
      </c>
      <c r="H1016" s="6">
        <f aca="true" t="shared" si="492" ref="H1016:N1016">H1020+H1024+H1028+H1032+H1036+H1040+H1044+H1048+H1056+H1060+H1064+H1068+H1072+H1076+H1080+H1084+H1052</f>
        <v>0</v>
      </c>
      <c r="I1016" s="6">
        <f t="shared" si="492"/>
        <v>0</v>
      </c>
      <c r="J1016" s="6">
        <f t="shared" si="492"/>
        <v>0</v>
      </c>
      <c r="K1016" s="6">
        <f t="shared" si="492"/>
        <v>7633.599999999999</v>
      </c>
      <c r="L1016" s="6">
        <f t="shared" si="492"/>
        <v>0</v>
      </c>
      <c r="M1016" s="6">
        <f t="shared" si="492"/>
        <v>0</v>
      </c>
      <c r="N1016" s="6">
        <f t="shared" si="492"/>
        <v>0</v>
      </c>
      <c r="O1016" s="30"/>
      <c r="P1016" s="30"/>
      <c r="Q1016" s="30"/>
    </row>
    <row r="1017" spans="1:17" ht="33.75" customHeight="1">
      <c r="A1017" s="32" t="s">
        <v>40</v>
      </c>
      <c r="B1017" s="31" t="s">
        <v>629</v>
      </c>
      <c r="C1017" s="30" t="s">
        <v>65</v>
      </c>
      <c r="D1017" s="8" t="s">
        <v>1</v>
      </c>
      <c r="E1017" s="10">
        <f aca="true" t="shared" si="493" ref="E1017:N1017">E1018+E1019+E1020</f>
        <v>99.5</v>
      </c>
      <c r="F1017" s="10">
        <f t="shared" si="493"/>
        <v>0</v>
      </c>
      <c r="G1017" s="10">
        <f t="shared" si="493"/>
        <v>0</v>
      </c>
      <c r="H1017" s="10">
        <f t="shared" si="493"/>
        <v>0</v>
      </c>
      <c r="I1017" s="10">
        <f t="shared" si="493"/>
        <v>0</v>
      </c>
      <c r="J1017" s="10">
        <f t="shared" si="493"/>
        <v>0</v>
      </c>
      <c r="K1017" s="10">
        <f t="shared" si="493"/>
        <v>99.5</v>
      </c>
      <c r="L1017" s="10">
        <f t="shared" si="493"/>
        <v>0</v>
      </c>
      <c r="M1017" s="10">
        <f t="shared" si="493"/>
        <v>0</v>
      </c>
      <c r="N1017" s="10">
        <f t="shared" si="493"/>
        <v>0</v>
      </c>
      <c r="O1017" s="30" t="s">
        <v>457</v>
      </c>
      <c r="P1017" s="30" t="s">
        <v>456</v>
      </c>
      <c r="Q1017" s="30"/>
    </row>
    <row r="1018" spans="1:17" ht="30.75" customHeight="1">
      <c r="A1018" s="32"/>
      <c r="B1018" s="31"/>
      <c r="C1018" s="30"/>
      <c r="D1018" s="9">
        <v>2018</v>
      </c>
      <c r="E1018" s="10">
        <f aca="true" t="shared" si="494" ref="E1018:F1020">G1018+I1018+K1018+M1018</f>
        <v>99.5</v>
      </c>
      <c r="F1018" s="10">
        <f t="shared" si="494"/>
        <v>0</v>
      </c>
      <c r="G1018" s="10">
        <v>0</v>
      </c>
      <c r="H1018" s="10">
        <v>0</v>
      </c>
      <c r="I1018" s="10">
        <v>0</v>
      </c>
      <c r="J1018" s="10">
        <v>0</v>
      </c>
      <c r="K1018" s="10">
        <v>99.5</v>
      </c>
      <c r="L1018" s="10">
        <v>0</v>
      </c>
      <c r="M1018" s="10">
        <v>0</v>
      </c>
      <c r="N1018" s="10">
        <v>0</v>
      </c>
      <c r="O1018" s="30"/>
      <c r="P1018" s="30"/>
      <c r="Q1018" s="30"/>
    </row>
    <row r="1019" spans="1:17" ht="35.25" customHeight="1">
      <c r="A1019" s="32"/>
      <c r="B1019" s="31"/>
      <c r="C1019" s="30"/>
      <c r="D1019" s="9">
        <v>2019</v>
      </c>
      <c r="E1019" s="10">
        <f t="shared" si="494"/>
        <v>0</v>
      </c>
      <c r="F1019" s="10">
        <f t="shared" si="494"/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30"/>
      <c r="P1019" s="30"/>
      <c r="Q1019" s="30"/>
    </row>
    <row r="1020" spans="1:17" ht="297" customHeight="1">
      <c r="A1020" s="32"/>
      <c r="B1020" s="31"/>
      <c r="C1020" s="30"/>
      <c r="D1020" s="9">
        <v>2020</v>
      </c>
      <c r="E1020" s="10">
        <f t="shared" si="494"/>
        <v>0</v>
      </c>
      <c r="F1020" s="10">
        <f t="shared" si="494"/>
        <v>0</v>
      </c>
      <c r="G1020" s="10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  <c r="M1020" s="10">
        <v>0</v>
      </c>
      <c r="N1020" s="10">
        <v>0</v>
      </c>
      <c r="O1020" s="30"/>
      <c r="P1020" s="30"/>
      <c r="Q1020" s="30"/>
    </row>
    <row r="1021" spans="1:17" ht="31.5" customHeight="1">
      <c r="A1021" s="32" t="s">
        <v>41</v>
      </c>
      <c r="B1021" s="31" t="s">
        <v>583</v>
      </c>
      <c r="C1021" s="30" t="s">
        <v>65</v>
      </c>
      <c r="D1021" s="8" t="s">
        <v>1</v>
      </c>
      <c r="E1021" s="10">
        <f>E1022+E1023+E1024</f>
        <v>848.6</v>
      </c>
      <c r="F1021" s="10">
        <f aca="true" t="shared" si="495" ref="F1021:N1021">F1022+F1023+F1024</f>
        <v>0</v>
      </c>
      <c r="G1021" s="10">
        <f t="shared" si="495"/>
        <v>0</v>
      </c>
      <c r="H1021" s="10">
        <f t="shared" si="495"/>
        <v>0</v>
      </c>
      <c r="I1021" s="10">
        <f t="shared" si="495"/>
        <v>0</v>
      </c>
      <c r="J1021" s="10">
        <f t="shared" si="495"/>
        <v>0</v>
      </c>
      <c r="K1021" s="10">
        <f t="shared" si="495"/>
        <v>848.6</v>
      </c>
      <c r="L1021" s="10">
        <f t="shared" si="495"/>
        <v>0</v>
      </c>
      <c r="M1021" s="10">
        <f t="shared" si="495"/>
        <v>0</v>
      </c>
      <c r="N1021" s="10">
        <f t="shared" si="495"/>
        <v>0</v>
      </c>
      <c r="O1021" s="30" t="s">
        <v>457</v>
      </c>
      <c r="P1021" s="30" t="s">
        <v>456</v>
      </c>
      <c r="Q1021" s="30"/>
    </row>
    <row r="1022" spans="1:17" ht="34.5" customHeight="1">
      <c r="A1022" s="32"/>
      <c r="B1022" s="31"/>
      <c r="C1022" s="30"/>
      <c r="D1022" s="9">
        <v>2018</v>
      </c>
      <c r="E1022" s="10">
        <f aca="true" t="shared" si="496" ref="E1022:F1024">G1022+I1022+K1022+M1022</f>
        <v>0</v>
      </c>
      <c r="F1022" s="10">
        <f t="shared" si="496"/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30"/>
      <c r="P1022" s="30"/>
      <c r="Q1022" s="30"/>
    </row>
    <row r="1023" spans="1:17" ht="27.75" customHeight="1">
      <c r="A1023" s="32"/>
      <c r="B1023" s="31"/>
      <c r="C1023" s="30"/>
      <c r="D1023" s="9">
        <v>2019</v>
      </c>
      <c r="E1023" s="10">
        <f t="shared" si="496"/>
        <v>848.6</v>
      </c>
      <c r="F1023" s="10">
        <f t="shared" si="496"/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848.6</v>
      </c>
      <c r="L1023" s="10">
        <v>0</v>
      </c>
      <c r="M1023" s="10">
        <v>0</v>
      </c>
      <c r="N1023" s="10">
        <v>0</v>
      </c>
      <c r="O1023" s="30"/>
      <c r="P1023" s="30"/>
      <c r="Q1023" s="30"/>
    </row>
    <row r="1024" spans="1:17" ht="305.25" customHeight="1">
      <c r="A1024" s="32"/>
      <c r="B1024" s="31"/>
      <c r="C1024" s="30"/>
      <c r="D1024" s="9">
        <v>2020</v>
      </c>
      <c r="E1024" s="10">
        <f t="shared" si="496"/>
        <v>0</v>
      </c>
      <c r="F1024" s="10">
        <f t="shared" si="496"/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30"/>
      <c r="P1024" s="30"/>
      <c r="Q1024" s="30"/>
    </row>
    <row r="1025" spans="1:17" ht="37.5" customHeight="1">
      <c r="A1025" s="32" t="s">
        <v>361</v>
      </c>
      <c r="B1025" s="31" t="s">
        <v>458</v>
      </c>
      <c r="C1025" s="30" t="s">
        <v>65</v>
      </c>
      <c r="D1025" s="8" t="s">
        <v>1</v>
      </c>
      <c r="E1025" s="10">
        <f>E1026+E1027+E1028</f>
        <v>38.5</v>
      </c>
      <c r="F1025" s="10">
        <f aca="true" t="shared" si="497" ref="F1025:N1025">F1026+F1027+F1028</f>
        <v>0</v>
      </c>
      <c r="G1025" s="10">
        <f t="shared" si="497"/>
        <v>0</v>
      </c>
      <c r="H1025" s="10">
        <f t="shared" si="497"/>
        <v>0</v>
      </c>
      <c r="I1025" s="10">
        <f t="shared" si="497"/>
        <v>0</v>
      </c>
      <c r="J1025" s="10">
        <f t="shared" si="497"/>
        <v>0</v>
      </c>
      <c r="K1025" s="10">
        <f t="shared" si="497"/>
        <v>38.5</v>
      </c>
      <c r="L1025" s="10">
        <f t="shared" si="497"/>
        <v>0</v>
      </c>
      <c r="M1025" s="10">
        <f t="shared" si="497"/>
        <v>0</v>
      </c>
      <c r="N1025" s="10">
        <f t="shared" si="497"/>
        <v>0</v>
      </c>
      <c r="O1025" s="30" t="s">
        <v>457</v>
      </c>
      <c r="P1025" s="30" t="s">
        <v>456</v>
      </c>
      <c r="Q1025" s="30"/>
    </row>
    <row r="1026" spans="1:17" ht="36" customHeight="1">
      <c r="A1026" s="32"/>
      <c r="B1026" s="31"/>
      <c r="C1026" s="30"/>
      <c r="D1026" s="9">
        <v>2018</v>
      </c>
      <c r="E1026" s="10">
        <f aca="true" t="shared" si="498" ref="E1026:F1028">G1026+I1026+K1026+M1026</f>
        <v>0</v>
      </c>
      <c r="F1026" s="10">
        <f t="shared" si="498"/>
        <v>0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30"/>
      <c r="P1026" s="30"/>
      <c r="Q1026" s="30"/>
    </row>
    <row r="1027" spans="1:17" ht="33" customHeight="1">
      <c r="A1027" s="32"/>
      <c r="B1027" s="31"/>
      <c r="C1027" s="30"/>
      <c r="D1027" s="9">
        <v>2019</v>
      </c>
      <c r="E1027" s="10">
        <f t="shared" si="498"/>
        <v>38.5</v>
      </c>
      <c r="F1027" s="10">
        <f t="shared" si="498"/>
        <v>0</v>
      </c>
      <c r="G1027" s="10">
        <v>0</v>
      </c>
      <c r="H1027" s="10">
        <v>0</v>
      </c>
      <c r="I1027" s="10">
        <v>0</v>
      </c>
      <c r="J1027" s="10">
        <v>0</v>
      </c>
      <c r="K1027" s="10">
        <v>38.5</v>
      </c>
      <c r="L1027" s="10">
        <v>0</v>
      </c>
      <c r="M1027" s="10">
        <v>0</v>
      </c>
      <c r="N1027" s="10">
        <v>0</v>
      </c>
      <c r="O1027" s="30"/>
      <c r="P1027" s="30"/>
      <c r="Q1027" s="30"/>
    </row>
    <row r="1028" spans="1:17" ht="283.5" customHeight="1">
      <c r="A1028" s="32"/>
      <c r="B1028" s="31"/>
      <c r="C1028" s="30"/>
      <c r="D1028" s="9">
        <v>2020</v>
      </c>
      <c r="E1028" s="10">
        <f t="shared" si="498"/>
        <v>0</v>
      </c>
      <c r="F1028" s="10">
        <f t="shared" si="498"/>
        <v>0</v>
      </c>
      <c r="G1028" s="10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30"/>
      <c r="P1028" s="30"/>
      <c r="Q1028" s="30"/>
    </row>
    <row r="1029" spans="1:17" ht="36" customHeight="1">
      <c r="A1029" s="32" t="s">
        <v>364</v>
      </c>
      <c r="B1029" s="31" t="s">
        <v>447</v>
      </c>
      <c r="C1029" s="30" t="s">
        <v>65</v>
      </c>
      <c r="D1029" s="8" t="s">
        <v>1</v>
      </c>
      <c r="E1029" s="10">
        <f aca="true" t="shared" si="499" ref="E1029:N1029">E1030+E1031+E1032</f>
        <v>89.3</v>
      </c>
      <c r="F1029" s="10">
        <f t="shared" si="499"/>
        <v>0</v>
      </c>
      <c r="G1029" s="10">
        <f t="shared" si="499"/>
        <v>0</v>
      </c>
      <c r="H1029" s="10">
        <f t="shared" si="499"/>
        <v>0</v>
      </c>
      <c r="I1029" s="10">
        <f t="shared" si="499"/>
        <v>0</v>
      </c>
      <c r="J1029" s="10">
        <f t="shared" si="499"/>
        <v>0</v>
      </c>
      <c r="K1029" s="10">
        <f t="shared" si="499"/>
        <v>89.3</v>
      </c>
      <c r="L1029" s="10">
        <f t="shared" si="499"/>
        <v>0</v>
      </c>
      <c r="M1029" s="10">
        <f t="shared" si="499"/>
        <v>0</v>
      </c>
      <c r="N1029" s="10">
        <f t="shared" si="499"/>
        <v>0</v>
      </c>
      <c r="O1029" s="30" t="s">
        <v>457</v>
      </c>
      <c r="P1029" s="30" t="s">
        <v>456</v>
      </c>
      <c r="Q1029" s="30"/>
    </row>
    <row r="1030" spans="1:17" ht="38.25" customHeight="1">
      <c r="A1030" s="32"/>
      <c r="B1030" s="31"/>
      <c r="C1030" s="30"/>
      <c r="D1030" s="9">
        <v>2018</v>
      </c>
      <c r="E1030" s="10">
        <f aca="true" t="shared" si="500" ref="E1030:F1032">G1030+I1030+K1030+M1030</f>
        <v>0</v>
      </c>
      <c r="F1030" s="10">
        <f t="shared" si="500"/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30"/>
      <c r="P1030" s="30"/>
      <c r="Q1030" s="30"/>
    </row>
    <row r="1031" spans="1:17" ht="33.75" customHeight="1">
      <c r="A1031" s="32"/>
      <c r="B1031" s="31"/>
      <c r="C1031" s="30"/>
      <c r="D1031" s="9">
        <v>2019</v>
      </c>
      <c r="E1031" s="10">
        <f t="shared" si="500"/>
        <v>89.3</v>
      </c>
      <c r="F1031" s="10">
        <f t="shared" si="500"/>
        <v>0</v>
      </c>
      <c r="G1031" s="10">
        <v>0</v>
      </c>
      <c r="H1031" s="10">
        <v>0</v>
      </c>
      <c r="I1031" s="10">
        <v>0</v>
      </c>
      <c r="J1031" s="10">
        <v>0</v>
      </c>
      <c r="K1031" s="10">
        <v>89.3</v>
      </c>
      <c r="L1031" s="10">
        <v>0</v>
      </c>
      <c r="M1031" s="10">
        <v>0</v>
      </c>
      <c r="N1031" s="10">
        <v>0</v>
      </c>
      <c r="O1031" s="30"/>
      <c r="P1031" s="30"/>
      <c r="Q1031" s="30"/>
    </row>
    <row r="1032" spans="1:17" ht="287.25" customHeight="1">
      <c r="A1032" s="32"/>
      <c r="B1032" s="31"/>
      <c r="C1032" s="30"/>
      <c r="D1032" s="9">
        <v>2020</v>
      </c>
      <c r="E1032" s="10">
        <f t="shared" si="500"/>
        <v>0</v>
      </c>
      <c r="F1032" s="10">
        <f t="shared" si="500"/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30"/>
      <c r="P1032" s="30"/>
      <c r="Q1032" s="30"/>
    </row>
    <row r="1033" spans="1:17" ht="37.5" customHeight="1">
      <c r="A1033" s="32" t="s">
        <v>367</v>
      </c>
      <c r="B1033" s="31" t="s">
        <v>630</v>
      </c>
      <c r="C1033" s="30" t="s">
        <v>65</v>
      </c>
      <c r="D1033" s="8" t="s">
        <v>1</v>
      </c>
      <c r="E1033" s="10">
        <f aca="true" t="shared" si="501" ref="E1033:N1033">E1034+E1035+E1036</f>
        <v>124</v>
      </c>
      <c r="F1033" s="10">
        <f t="shared" si="501"/>
        <v>0</v>
      </c>
      <c r="G1033" s="10">
        <f t="shared" si="501"/>
        <v>0</v>
      </c>
      <c r="H1033" s="10">
        <f t="shared" si="501"/>
        <v>0</v>
      </c>
      <c r="I1033" s="10">
        <f t="shared" si="501"/>
        <v>0</v>
      </c>
      <c r="J1033" s="10">
        <f t="shared" si="501"/>
        <v>0</v>
      </c>
      <c r="K1033" s="10">
        <f t="shared" si="501"/>
        <v>124</v>
      </c>
      <c r="L1033" s="10">
        <f t="shared" si="501"/>
        <v>0</v>
      </c>
      <c r="M1033" s="10">
        <f t="shared" si="501"/>
        <v>0</v>
      </c>
      <c r="N1033" s="10">
        <f t="shared" si="501"/>
        <v>0</v>
      </c>
      <c r="O1033" s="30" t="s">
        <v>457</v>
      </c>
      <c r="P1033" s="30" t="s">
        <v>456</v>
      </c>
      <c r="Q1033" s="30"/>
    </row>
    <row r="1034" spans="1:17" ht="33.75" customHeight="1">
      <c r="A1034" s="32"/>
      <c r="B1034" s="31"/>
      <c r="C1034" s="30"/>
      <c r="D1034" s="9">
        <v>2018</v>
      </c>
      <c r="E1034" s="10">
        <f aca="true" t="shared" si="502" ref="E1034:F1036">G1034+I1034+K1034+M1034</f>
        <v>124</v>
      </c>
      <c r="F1034" s="10">
        <f t="shared" si="502"/>
        <v>0</v>
      </c>
      <c r="G1034" s="10">
        <v>0</v>
      </c>
      <c r="H1034" s="10">
        <v>0</v>
      </c>
      <c r="I1034" s="10">
        <v>0</v>
      </c>
      <c r="J1034" s="10">
        <v>0</v>
      </c>
      <c r="K1034" s="10">
        <v>124</v>
      </c>
      <c r="L1034" s="10">
        <v>0</v>
      </c>
      <c r="M1034" s="10">
        <v>0</v>
      </c>
      <c r="N1034" s="10">
        <v>0</v>
      </c>
      <c r="O1034" s="30"/>
      <c r="P1034" s="30"/>
      <c r="Q1034" s="30"/>
    </row>
    <row r="1035" spans="1:17" ht="32.25" customHeight="1">
      <c r="A1035" s="32"/>
      <c r="B1035" s="31"/>
      <c r="C1035" s="30"/>
      <c r="D1035" s="9">
        <v>2019</v>
      </c>
      <c r="E1035" s="10">
        <f t="shared" si="502"/>
        <v>0</v>
      </c>
      <c r="F1035" s="10">
        <f t="shared" si="502"/>
        <v>0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30"/>
      <c r="P1035" s="30"/>
      <c r="Q1035" s="30"/>
    </row>
    <row r="1036" spans="1:17" ht="286.5" customHeight="1">
      <c r="A1036" s="32"/>
      <c r="B1036" s="31"/>
      <c r="C1036" s="30"/>
      <c r="D1036" s="9">
        <v>2020</v>
      </c>
      <c r="E1036" s="10">
        <f t="shared" si="502"/>
        <v>0</v>
      </c>
      <c r="F1036" s="10">
        <f t="shared" si="502"/>
        <v>0</v>
      </c>
      <c r="G1036" s="10">
        <v>0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30"/>
      <c r="P1036" s="30"/>
      <c r="Q1036" s="30"/>
    </row>
    <row r="1037" spans="1:17" ht="31.5" customHeight="1">
      <c r="A1037" s="32" t="s">
        <v>370</v>
      </c>
      <c r="B1037" s="31" t="s">
        <v>459</v>
      </c>
      <c r="C1037" s="30" t="s">
        <v>65</v>
      </c>
      <c r="D1037" s="8" t="s">
        <v>1</v>
      </c>
      <c r="E1037" s="10">
        <f aca="true" t="shared" si="503" ref="E1037:N1037">E1038+E1039+E1040</f>
        <v>1098.9</v>
      </c>
      <c r="F1037" s="10">
        <f t="shared" si="503"/>
        <v>0</v>
      </c>
      <c r="G1037" s="10">
        <f t="shared" si="503"/>
        <v>0</v>
      </c>
      <c r="H1037" s="10">
        <f t="shared" si="503"/>
        <v>0</v>
      </c>
      <c r="I1037" s="10">
        <f t="shared" si="503"/>
        <v>0</v>
      </c>
      <c r="J1037" s="10">
        <f t="shared" si="503"/>
        <v>0</v>
      </c>
      <c r="K1037" s="10">
        <f t="shared" si="503"/>
        <v>1098.9</v>
      </c>
      <c r="L1037" s="10">
        <f t="shared" si="503"/>
        <v>0</v>
      </c>
      <c r="M1037" s="10">
        <f t="shared" si="503"/>
        <v>0</v>
      </c>
      <c r="N1037" s="10">
        <f t="shared" si="503"/>
        <v>0</v>
      </c>
      <c r="O1037" s="30" t="s">
        <v>457</v>
      </c>
      <c r="P1037" s="30" t="s">
        <v>456</v>
      </c>
      <c r="Q1037" s="30"/>
    </row>
    <row r="1038" spans="1:17" ht="29.25" customHeight="1">
      <c r="A1038" s="32"/>
      <c r="B1038" s="31"/>
      <c r="C1038" s="30"/>
      <c r="D1038" s="9">
        <v>2018</v>
      </c>
      <c r="E1038" s="10">
        <f aca="true" t="shared" si="504" ref="E1038:F1040">G1038+I1038+K1038+M1038</f>
        <v>0</v>
      </c>
      <c r="F1038" s="10">
        <f t="shared" si="504"/>
        <v>0</v>
      </c>
      <c r="G1038" s="10">
        <v>0</v>
      </c>
      <c r="H1038" s="10"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30"/>
      <c r="P1038" s="30"/>
      <c r="Q1038" s="30"/>
    </row>
    <row r="1039" spans="1:17" ht="36" customHeight="1">
      <c r="A1039" s="32"/>
      <c r="B1039" s="31"/>
      <c r="C1039" s="30"/>
      <c r="D1039" s="9">
        <v>2019</v>
      </c>
      <c r="E1039" s="10">
        <f t="shared" si="504"/>
        <v>1098.9</v>
      </c>
      <c r="F1039" s="10">
        <f t="shared" si="504"/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1098.9</v>
      </c>
      <c r="L1039" s="10">
        <v>0</v>
      </c>
      <c r="M1039" s="10">
        <v>0</v>
      </c>
      <c r="N1039" s="10">
        <v>0</v>
      </c>
      <c r="O1039" s="30"/>
      <c r="P1039" s="30"/>
      <c r="Q1039" s="30"/>
    </row>
    <row r="1040" spans="1:17" ht="294.75" customHeight="1">
      <c r="A1040" s="32"/>
      <c r="B1040" s="31"/>
      <c r="C1040" s="30"/>
      <c r="D1040" s="9">
        <v>2020</v>
      </c>
      <c r="E1040" s="10">
        <f t="shared" si="504"/>
        <v>0</v>
      </c>
      <c r="F1040" s="10">
        <f t="shared" si="504"/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30"/>
      <c r="P1040" s="30"/>
      <c r="Q1040" s="30"/>
    </row>
    <row r="1041" spans="1:17" ht="32.25" customHeight="1">
      <c r="A1041" s="32" t="s">
        <v>373</v>
      </c>
      <c r="B1041" s="31" t="s">
        <v>448</v>
      </c>
      <c r="C1041" s="30" t="s">
        <v>65</v>
      </c>
      <c r="D1041" s="8" t="s">
        <v>1</v>
      </c>
      <c r="E1041" s="10">
        <f>E1042+E1043+E1044</f>
        <v>446.4</v>
      </c>
      <c r="F1041" s="10">
        <f aca="true" t="shared" si="505" ref="F1041:N1041">F1042+F1043+F1044</f>
        <v>0</v>
      </c>
      <c r="G1041" s="10">
        <f t="shared" si="505"/>
        <v>0</v>
      </c>
      <c r="H1041" s="10">
        <f t="shared" si="505"/>
        <v>0</v>
      </c>
      <c r="I1041" s="10">
        <f t="shared" si="505"/>
        <v>0</v>
      </c>
      <c r="J1041" s="10">
        <f t="shared" si="505"/>
        <v>0</v>
      </c>
      <c r="K1041" s="10">
        <f t="shared" si="505"/>
        <v>446.4</v>
      </c>
      <c r="L1041" s="10">
        <f t="shared" si="505"/>
        <v>0</v>
      </c>
      <c r="M1041" s="10">
        <f t="shared" si="505"/>
        <v>0</v>
      </c>
      <c r="N1041" s="10">
        <f t="shared" si="505"/>
        <v>0</v>
      </c>
      <c r="O1041" s="30" t="s">
        <v>457</v>
      </c>
      <c r="P1041" s="30" t="s">
        <v>456</v>
      </c>
      <c r="Q1041" s="30"/>
    </row>
    <row r="1042" spans="1:17" ht="36" customHeight="1">
      <c r="A1042" s="32"/>
      <c r="B1042" s="31"/>
      <c r="C1042" s="30"/>
      <c r="D1042" s="9">
        <v>2018</v>
      </c>
      <c r="E1042" s="10">
        <f aca="true" t="shared" si="506" ref="E1042:F1044">G1042+I1042+K1042+M1042</f>
        <v>282.4</v>
      </c>
      <c r="F1042" s="10">
        <f t="shared" si="506"/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282.4</v>
      </c>
      <c r="L1042" s="10">
        <v>0</v>
      </c>
      <c r="M1042" s="10">
        <v>0</v>
      </c>
      <c r="N1042" s="10">
        <v>0</v>
      </c>
      <c r="O1042" s="30"/>
      <c r="P1042" s="30"/>
      <c r="Q1042" s="30"/>
    </row>
    <row r="1043" spans="1:17" ht="32.25" customHeight="1">
      <c r="A1043" s="32"/>
      <c r="B1043" s="31"/>
      <c r="C1043" s="30"/>
      <c r="D1043" s="9">
        <v>2019</v>
      </c>
      <c r="E1043" s="10">
        <f t="shared" si="506"/>
        <v>164</v>
      </c>
      <c r="F1043" s="10">
        <f t="shared" si="506"/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164</v>
      </c>
      <c r="L1043" s="10">
        <v>0</v>
      </c>
      <c r="M1043" s="10">
        <v>0</v>
      </c>
      <c r="N1043" s="10">
        <v>0</v>
      </c>
      <c r="O1043" s="30"/>
      <c r="P1043" s="30"/>
      <c r="Q1043" s="30"/>
    </row>
    <row r="1044" spans="1:17" ht="291" customHeight="1">
      <c r="A1044" s="32"/>
      <c r="B1044" s="31"/>
      <c r="C1044" s="30"/>
      <c r="D1044" s="9">
        <v>2020</v>
      </c>
      <c r="E1044" s="10">
        <f t="shared" si="506"/>
        <v>0</v>
      </c>
      <c r="F1044" s="10">
        <f t="shared" si="506"/>
        <v>0</v>
      </c>
      <c r="G1044" s="10">
        <v>0</v>
      </c>
      <c r="H1044" s="10">
        <v>0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30"/>
      <c r="P1044" s="30"/>
      <c r="Q1044" s="30"/>
    </row>
    <row r="1045" spans="1:17" ht="37.5" customHeight="1">
      <c r="A1045" s="32" t="s">
        <v>376</v>
      </c>
      <c r="B1045" s="31" t="s">
        <v>449</v>
      </c>
      <c r="C1045" s="30" t="s">
        <v>190</v>
      </c>
      <c r="D1045" s="8" t="s">
        <v>1</v>
      </c>
      <c r="E1045" s="10">
        <f>E1046+E1047+E1048</f>
        <v>138.4</v>
      </c>
      <c r="F1045" s="10">
        <f aca="true" t="shared" si="507" ref="F1045:N1045">F1046+F1047+F1048</f>
        <v>0</v>
      </c>
      <c r="G1045" s="10">
        <f t="shared" si="507"/>
        <v>0</v>
      </c>
      <c r="H1045" s="10">
        <f t="shared" si="507"/>
        <v>0</v>
      </c>
      <c r="I1045" s="10">
        <f t="shared" si="507"/>
        <v>0</v>
      </c>
      <c r="J1045" s="10">
        <f t="shared" si="507"/>
        <v>0</v>
      </c>
      <c r="K1045" s="10">
        <f t="shared" si="507"/>
        <v>138.4</v>
      </c>
      <c r="L1045" s="10">
        <f t="shared" si="507"/>
        <v>0</v>
      </c>
      <c r="M1045" s="10">
        <f t="shared" si="507"/>
        <v>0</v>
      </c>
      <c r="N1045" s="10">
        <f t="shared" si="507"/>
        <v>0</v>
      </c>
      <c r="O1045" s="30" t="s">
        <v>457</v>
      </c>
      <c r="P1045" s="30" t="s">
        <v>456</v>
      </c>
      <c r="Q1045" s="30"/>
    </row>
    <row r="1046" spans="1:17" ht="33.75" customHeight="1">
      <c r="A1046" s="32"/>
      <c r="B1046" s="31"/>
      <c r="C1046" s="30"/>
      <c r="D1046" s="9">
        <v>2018</v>
      </c>
      <c r="E1046" s="10">
        <f aca="true" t="shared" si="508" ref="E1046:F1048">G1046+I1046+K1046+M1046</f>
        <v>0</v>
      </c>
      <c r="F1046" s="10">
        <f t="shared" si="508"/>
        <v>0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30"/>
      <c r="P1046" s="30"/>
      <c r="Q1046" s="30"/>
    </row>
    <row r="1047" spans="1:17" ht="39.75" customHeight="1">
      <c r="A1047" s="32"/>
      <c r="B1047" s="31"/>
      <c r="C1047" s="30"/>
      <c r="D1047" s="9">
        <v>2019</v>
      </c>
      <c r="E1047" s="10">
        <f t="shared" si="508"/>
        <v>138.4</v>
      </c>
      <c r="F1047" s="10">
        <f t="shared" si="508"/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138.4</v>
      </c>
      <c r="L1047" s="10">
        <v>0</v>
      </c>
      <c r="M1047" s="10">
        <v>0</v>
      </c>
      <c r="N1047" s="10">
        <v>0</v>
      </c>
      <c r="O1047" s="30"/>
      <c r="P1047" s="30"/>
      <c r="Q1047" s="30"/>
    </row>
    <row r="1048" spans="1:17" ht="283.5" customHeight="1">
      <c r="A1048" s="32"/>
      <c r="B1048" s="31"/>
      <c r="C1048" s="30"/>
      <c r="D1048" s="9">
        <v>2020</v>
      </c>
      <c r="E1048" s="10">
        <f t="shared" si="508"/>
        <v>0</v>
      </c>
      <c r="F1048" s="10">
        <f t="shared" si="508"/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30"/>
      <c r="P1048" s="30"/>
      <c r="Q1048" s="30"/>
    </row>
    <row r="1049" spans="1:17" ht="39.75" customHeight="1">
      <c r="A1049" s="32" t="s">
        <v>379</v>
      </c>
      <c r="B1049" s="31" t="s">
        <v>460</v>
      </c>
      <c r="C1049" s="30" t="s">
        <v>142</v>
      </c>
      <c r="D1049" s="8" t="s">
        <v>1</v>
      </c>
      <c r="E1049" s="10">
        <f>E1050+E1051+E1052</f>
        <v>127.8</v>
      </c>
      <c r="F1049" s="10">
        <f aca="true" t="shared" si="509" ref="F1049:N1049">F1050+F1051+F1052</f>
        <v>0</v>
      </c>
      <c r="G1049" s="10">
        <f t="shared" si="509"/>
        <v>0</v>
      </c>
      <c r="H1049" s="10">
        <f t="shared" si="509"/>
        <v>0</v>
      </c>
      <c r="I1049" s="10">
        <f t="shared" si="509"/>
        <v>0</v>
      </c>
      <c r="J1049" s="10">
        <f t="shared" si="509"/>
        <v>0</v>
      </c>
      <c r="K1049" s="10">
        <f t="shared" si="509"/>
        <v>127.8</v>
      </c>
      <c r="L1049" s="10">
        <f t="shared" si="509"/>
        <v>0</v>
      </c>
      <c r="M1049" s="10">
        <f t="shared" si="509"/>
        <v>0</v>
      </c>
      <c r="N1049" s="10">
        <f t="shared" si="509"/>
        <v>0</v>
      </c>
      <c r="O1049" s="30" t="s">
        <v>457</v>
      </c>
      <c r="P1049" s="30" t="s">
        <v>456</v>
      </c>
      <c r="Q1049" s="30"/>
    </row>
    <row r="1050" spans="1:17" ht="36.75" customHeight="1">
      <c r="A1050" s="32"/>
      <c r="B1050" s="31"/>
      <c r="C1050" s="30"/>
      <c r="D1050" s="9">
        <v>2018</v>
      </c>
      <c r="E1050" s="10">
        <f aca="true" t="shared" si="510" ref="E1050:F1052">G1050+I1050+K1050+M1050</f>
        <v>0</v>
      </c>
      <c r="F1050" s="10">
        <f t="shared" si="510"/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30"/>
      <c r="P1050" s="30"/>
      <c r="Q1050" s="30"/>
    </row>
    <row r="1051" spans="1:17" ht="33" customHeight="1">
      <c r="A1051" s="32"/>
      <c r="B1051" s="31"/>
      <c r="C1051" s="30"/>
      <c r="D1051" s="9">
        <v>2019</v>
      </c>
      <c r="E1051" s="10">
        <f t="shared" si="510"/>
        <v>127.8</v>
      </c>
      <c r="F1051" s="10">
        <f t="shared" si="510"/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127.8</v>
      </c>
      <c r="L1051" s="10">
        <v>0</v>
      </c>
      <c r="M1051" s="10">
        <v>0</v>
      </c>
      <c r="N1051" s="10">
        <v>0</v>
      </c>
      <c r="O1051" s="30"/>
      <c r="P1051" s="30"/>
      <c r="Q1051" s="30"/>
    </row>
    <row r="1052" spans="1:17" ht="282" customHeight="1">
      <c r="A1052" s="32"/>
      <c r="B1052" s="31"/>
      <c r="C1052" s="30"/>
      <c r="D1052" s="9">
        <v>2020</v>
      </c>
      <c r="E1052" s="10">
        <f t="shared" si="510"/>
        <v>0</v>
      </c>
      <c r="F1052" s="10">
        <f t="shared" si="510"/>
        <v>0</v>
      </c>
      <c r="G1052" s="10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30"/>
      <c r="P1052" s="30"/>
      <c r="Q1052" s="30"/>
    </row>
    <row r="1053" spans="1:17" ht="32.25" customHeight="1">
      <c r="A1053" s="32" t="s">
        <v>382</v>
      </c>
      <c r="B1053" s="31" t="s">
        <v>450</v>
      </c>
      <c r="C1053" s="30" t="s">
        <v>65</v>
      </c>
      <c r="D1053" s="8" t="s">
        <v>1</v>
      </c>
      <c r="E1053" s="10">
        <f>E1054+E1055+E1056</f>
        <v>90.7</v>
      </c>
      <c r="F1053" s="10">
        <f aca="true" t="shared" si="511" ref="F1053:N1053">F1054+F1055+F1056</f>
        <v>0</v>
      </c>
      <c r="G1053" s="10">
        <f t="shared" si="511"/>
        <v>0</v>
      </c>
      <c r="H1053" s="10">
        <f t="shared" si="511"/>
        <v>0</v>
      </c>
      <c r="I1053" s="10">
        <f t="shared" si="511"/>
        <v>0</v>
      </c>
      <c r="J1053" s="10">
        <f t="shared" si="511"/>
        <v>0</v>
      </c>
      <c r="K1053" s="10">
        <f t="shared" si="511"/>
        <v>90.7</v>
      </c>
      <c r="L1053" s="10">
        <f t="shared" si="511"/>
        <v>0</v>
      </c>
      <c r="M1053" s="10">
        <f t="shared" si="511"/>
        <v>0</v>
      </c>
      <c r="N1053" s="10">
        <f t="shared" si="511"/>
        <v>0</v>
      </c>
      <c r="O1053" s="30" t="s">
        <v>457</v>
      </c>
      <c r="P1053" s="30" t="s">
        <v>456</v>
      </c>
      <c r="Q1053" s="30"/>
    </row>
    <row r="1054" spans="1:17" ht="33" customHeight="1">
      <c r="A1054" s="32"/>
      <c r="B1054" s="31"/>
      <c r="C1054" s="30"/>
      <c r="D1054" s="9">
        <v>2018</v>
      </c>
      <c r="E1054" s="10">
        <f aca="true" t="shared" si="512" ref="E1054:F1056">G1054+I1054+K1054+M1054</f>
        <v>0</v>
      </c>
      <c r="F1054" s="10">
        <f t="shared" si="512"/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30"/>
      <c r="P1054" s="30"/>
      <c r="Q1054" s="30"/>
    </row>
    <row r="1055" spans="1:17" ht="32.25" customHeight="1">
      <c r="A1055" s="32"/>
      <c r="B1055" s="31"/>
      <c r="C1055" s="30"/>
      <c r="D1055" s="9">
        <v>2019</v>
      </c>
      <c r="E1055" s="10">
        <f t="shared" si="512"/>
        <v>90.7</v>
      </c>
      <c r="F1055" s="10">
        <f t="shared" si="512"/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90.7</v>
      </c>
      <c r="L1055" s="10">
        <v>0</v>
      </c>
      <c r="M1055" s="10">
        <v>0</v>
      </c>
      <c r="N1055" s="10">
        <v>0</v>
      </c>
      <c r="O1055" s="30"/>
      <c r="P1055" s="30"/>
      <c r="Q1055" s="30"/>
    </row>
    <row r="1056" spans="1:17" ht="294.75" customHeight="1">
      <c r="A1056" s="32"/>
      <c r="B1056" s="31"/>
      <c r="C1056" s="30"/>
      <c r="D1056" s="9">
        <v>2020</v>
      </c>
      <c r="E1056" s="10">
        <f t="shared" si="512"/>
        <v>0</v>
      </c>
      <c r="F1056" s="10">
        <f t="shared" si="512"/>
        <v>0</v>
      </c>
      <c r="G1056" s="10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30"/>
      <c r="P1056" s="30"/>
      <c r="Q1056" s="30"/>
    </row>
    <row r="1057" spans="1:17" ht="36" customHeight="1">
      <c r="A1057" s="32" t="s">
        <v>385</v>
      </c>
      <c r="B1057" s="31" t="s">
        <v>451</v>
      </c>
      <c r="C1057" s="30" t="s">
        <v>65</v>
      </c>
      <c r="D1057" s="8" t="s">
        <v>1</v>
      </c>
      <c r="E1057" s="10">
        <f>E1058+E1059+E1060</f>
        <v>989.2</v>
      </c>
      <c r="F1057" s="10">
        <f aca="true" t="shared" si="513" ref="F1057:N1057">F1058+F1059+F1060</f>
        <v>0</v>
      </c>
      <c r="G1057" s="10">
        <f t="shared" si="513"/>
        <v>0</v>
      </c>
      <c r="H1057" s="10">
        <f t="shared" si="513"/>
        <v>0</v>
      </c>
      <c r="I1057" s="10">
        <f t="shared" si="513"/>
        <v>0</v>
      </c>
      <c r="J1057" s="10">
        <f t="shared" si="513"/>
        <v>0</v>
      </c>
      <c r="K1057" s="10">
        <f t="shared" si="513"/>
        <v>989.2</v>
      </c>
      <c r="L1057" s="10">
        <f t="shared" si="513"/>
        <v>0</v>
      </c>
      <c r="M1057" s="10">
        <f t="shared" si="513"/>
        <v>0</v>
      </c>
      <c r="N1057" s="10">
        <f t="shared" si="513"/>
        <v>0</v>
      </c>
      <c r="O1057" s="30" t="s">
        <v>457</v>
      </c>
      <c r="P1057" s="30" t="s">
        <v>456</v>
      </c>
      <c r="Q1057" s="30"/>
    </row>
    <row r="1058" spans="1:17" ht="36" customHeight="1">
      <c r="A1058" s="32"/>
      <c r="B1058" s="31"/>
      <c r="C1058" s="30"/>
      <c r="D1058" s="9">
        <v>2018</v>
      </c>
      <c r="E1058" s="10">
        <f aca="true" t="shared" si="514" ref="E1058:F1060">G1058+I1058+K1058+M1058</f>
        <v>0</v>
      </c>
      <c r="F1058" s="10">
        <f t="shared" si="514"/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30"/>
      <c r="P1058" s="30"/>
      <c r="Q1058" s="30"/>
    </row>
    <row r="1059" spans="1:17" ht="30" customHeight="1">
      <c r="A1059" s="32"/>
      <c r="B1059" s="31"/>
      <c r="C1059" s="30"/>
      <c r="D1059" s="9">
        <v>2019</v>
      </c>
      <c r="E1059" s="10">
        <f t="shared" si="514"/>
        <v>0</v>
      </c>
      <c r="F1059" s="10">
        <f t="shared" si="514"/>
        <v>0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30"/>
      <c r="P1059" s="30"/>
      <c r="Q1059" s="30"/>
    </row>
    <row r="1060" spans="1:17" ht="293.25" customHeight="1">
      <c r="A1060" s="32"/>
      <c r="B1060" s="31"/>
      <c r="C1060" s="30"/>
      <c r="D1060" s="9">
        <v>2020</v>
      </c>
      <c r="E1060" s="10">
        <f t="shared" si="514"/>
        <v>989.2</v>
      </c>
      <c r="F1060" s="10">
        <f t="shared" si="514"/>
        <v>0</v>
      </c>
      <c r="G1060" s="10">
        <v>0</v>
      </c>
      <c r="H1060" s="10">
        <v>0</v>
      </c>
      <c r="I1060" s="10">
        <v>0</v>
      </c>
      <c r="J1060" s="10">
        <v>0</v>
      </c>
      <c r="K1060" s="10">
        <v>989.2</v>
      </c>
      <c r="L1060" s="10">
        <v>0</v>
      </c>
      <c r="M1060" s="10">
        <v>0</v>
      </c>
      <c r="N1060" s="10">
        <v>0</v>
      </c>
      <c r="O1060" s="30"/>
      <c r="P1060" s="30"/>
      <c r="Q1060" s="30"/>
    </row>
    <row r="1061" spans="1:17" ht="41.25" customHeight="1">
      <c r="A1061" s="32" t="s">
        <v>388</v>
      </c>
      <c r="B1061" s="31" t="s">
        <v>452</v>
      </c>
      <c r="C1061" s="30" t="s">
        <v>65</v>
      </c>
      <c r="D1061" s="8" t="s">
        <v>1</v>
      </c>
      <c r="E1061" s="10">
        <f>E1062+E1063+E1064</f>
        <v>2160.2</v>
      </c>
      <c r="F1061" s="10">
        <f aca="true" t="shared" si="515" ref="F1061:N1061">F1062+F1063+F1064</f>
        <v>0</v>
      </c>
      <c r="G1061" s="10">
        <f t="shared" si="515"/>
        <v>0</v>
      </c>
      <c r="H1061" s="10">
        <f t="shared" si="515"/>
        <v>0</v>
      </c>
      <c r="I1061" s="10">
        <f t="shared" si="515"/>
        <v>0</v>
      </c>
      <c r="J1061" s="10">
        <f t="shared" si="515"/>
        <v>0</v>
      </c>
      <c r="K1061" s="10">
        <f t="shared" si="515"/>
        <v>2160.2</v>
      </c>
      <c r="L1061" s="10">
        <f t="shared" si="515"/>
        <v>0</v>
      </c>
      <c r="M1061" s="10">
        <f t="shared" si="515"/>
        <v>0</v>
      </c>
      <c r="N1061" s="10">
        <f t="shared" si="515"/>
        <v>0</v>
      </c>
      <c r="O1061" s="30" t="s">
        <v>457</v>
      </c>
      <c r="P1061" s="30" t="s">
        <v>456</v>
      </c>
      <c r="Q1061" s="30"/>
    </row>
    <row r="1062" spans="1:17" ht="36" customHeight="1">
      <c r="A1062" s="32"/>
      <c r="B1062" s="31"/>
      <c r="C1062" s="30"/>
      <c r="D1062" s="9">
        <v>2018</v>
      </c>
      <c r="E1062" s="10">
        <f aca="true" t="shared" si="516" ref="E1062:F1064">G1062+I1062+K1062+M1062</f>
        <v>0</v>
      </c>
      <c r="F1062" s="10">
        <f t="shared" si="516"/>
        <v>0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30"/>
      <c r="P1062" s="30"/>
      <c r="Q1062" s="30"/>
    </row>
    <row r="1063" spans="1:17" ht="37.5" customHeight="1">
      <c r="A1063" s="32"/>
      <c r="B1063" s="31"/>
      <c r="C1063" s="30"/>
      <c r="D1063" s="9">
        <v>2019</v>
      </c>
      <c r="E1063" s="10">
        <f t="shared" si="516"/>
        <v>0</v>
      </c>
      <c r="F1063" s="10">
        <f t="shared" si="516"/>
        <v>0</v>
      </c>
      <c r="G1063" s="10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30"/>
      <c r="P1063" s="30"/>
      <c r="Q1063" s="30"/>
    </row>
    <row r="1064" spans="1:17" ht="282" customHeight="1">
      <c r="A1064" s="32"/>
      <c r="B1064" s="31"/>
      <c r="C1064" s="30"/>
      <c r="D1064" s="9">
        <v>2020</v>
      </c>
      <c r="E1064" s="10">
        <f t="shared" si="516"/>
        <v>2160.2</v>
      </c>
      <c r="F1064" s="10">
        <f t="shared" si="516"/>
        <v>0</v>
      </c>
      <c r="G1064" s="10">
        <v>0</v>
      </c>
      <c r="H1064" s="10">
        <v>0</v>
      </c>
      <c r="I1064" s="10">
        <v>0</v>
      </c>
      <c r="J1064" s="10">
        <v>0</v>
      </c>
      <c r="K1064" s="10">
        <v>2160.2</v>
      </c>
      <c r="L1064" s="10">
        <v>0</v>
      </c>
      <c r="M1064" s="10">
        <v>0</v>
      </c>
      <c r="N1064" s="10">
        <v>0</v>
      </c>
      <c r="O1064" s="30"/>
      <c r="P1064" s="30"/>
      <c r="Q1064" s="30"/>
    </row>
    <row r="1065" spans="1:17" ht="33.75" customHeight="1">
      <c r="A1065" s="32" t="s">
        <v>389</v>
      </c>
      <c r="B1065" s="31" t="s">
        <v>453</v>
      </c>
      <c r="C1065" s="30" t="s">
        <v>190</v>
      </c>
      <c r="D1065" s="8" t="s">
        <v>1</v>
      </c>
      <c r="E1065" s="10">
        <f>E1066+E1067+E1068</f>
        <v>786.5</v>
      </c>
      <c r="F1065" s="10">
        <f aca="true" t="shared" si="517" ref="F1065:N1065">F1066+F1067+F1068</f>
        <v>0</v>
      </c>
      <c r="G1065" s="10">
        <f t="shared" si="517"/>
        <v>0</v>
      </c>
      <c r="H1065" s="10">
        <f t="shared" si="517"/>
        <v>0</v>
      </c>
      <c r="I1065" s="10">
        <f t="shared" si="517"/>
        <v>0</v>
      </c>
      <c r="J1065" s="10">
        <f t="shared" si="517"/>
        <v>0</v>
      </c>
      <c r="K1065" s="10">
        <f t="shared" si="517"/>
        <v>786.5</v>
      </c>
      <c r="L1065" s="10">
        <f t="shared" si="517"/>
        <v>0</v>
      </c>
      <c r="M1065" s="10">
        <f t="shared" si="517"/>
        <v>0</v>
      </c>
      <c r="N1065" s="10">
        <f t="shared" si="517"/>
        <v>0</v>
      </c>
      <c r="O1065" s="30" t="s">
        <v>457</v>
      </c>
      <c r="P1065" s="30" t="s">
        <v>456</v>
      </c>
      <c r="Q1065" s="30"/>
    </row>
    <row r="1066" spans="1:17" ht="38.25" customHeight="1">
      <c r="A1066" s="32"/>
      <c r="B1066" s="31"/>
      <c r="C1066" s="30"/>
      <c r="D1066" s="9">
        <v>2018</v>
      </c>
      <c r="E1066" s="10">
        <f aca="true" t="shared" si="518" ref="E1066:F1068">G1066+I1066+K1066+M1066</f>
        <v>0</v>
      </c>
      <c r="F1066" s="10">
        <f t="shared" si="518"/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30"/>
      <c r="P1066" s="30"/>
      <c r="Q1066" s="30"/>
    </row>
    <row r="1067" spans="1:17" ht="34.5" customHeight="1">
      <c r="A1067" s="32"/>
      <c r="B1067" s="31"/>
      <c r="C1067" s="30"/>
      <c r="D1067" s="9">
        <v>2019</v>
      </c>
      <c r="E1067" s="10">
        <f t="shared" si="518"/>
        <v>0</v>
      </c>
      <c r="F1067" s="10">
        <f t="shared" si="518"/>
        <v>0</v>
      </c>
      <c r="G1067" s="10">
        <v>0</v>
      </c>
      <c r="H1067" s="10">
        <v>0</v>
      </c>
      <c r="I1067" s="10">
        <v>0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30"/>
      <c r="P1067" s="30"/>
      <c r="Q1067" s="30"/>
    </row>
    <row r="1068" spans="1:17" ht="287.25" customHeight="1">
      <c r="A1068" s="32"/>
      <c r="B1068" s="31"/>
      <c r="C1068" s="30"/>
      <c r="D1068" s="9">
        <v>2020</v>
      </c>
      <c r="E1068" s="10">
        <f t="shared" si="518"/>
        <v>786.5</v>
      </c>
      <c r="F1068" s="10">
        <f t="shared" si="518"/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786.5</v>
      </c>
      <c r="L1068" s="10">
        <v>0</v>
      </c>
      <c r="M1068" s="10">
        <v>0</v>
      </c>
      <c r="N1068" s="10">
        <v>0</v>
      </c>
      <c r="O1068" s="30"/>
      <c r="P1068" s="30"/>
      <c r="Q1068" s="30"/>
    </row>
    <row r="1069" spans="1:17" ht="37.5" customHeight="1">
      <c r="A1069" s="32" t="s">
        <v>392</v>
      </c>
      <c r="B1069" s="31" t="s">
        <v>454</v>
      </c>
      <c r="C1069" s="30" t="s">
        <v>142</v>
      </c>
      <c r="D1069" s="8" t="s">
        <v>1</v>
      </c>
      <c r="E1069" s="10">
        <f>E1070+E1071+E1072</f>
        <v>2886.8</v>
      </c>
      <c r="F1069" s="10">
        <f aca="true" t="shared" si="519" ref="F1069:N1069">F1070+F1071+F1072</f>
        <v>0</v>
      </c>
      <c r="G1069" s="10">
        <f t="shared" si="519"/>
        <v>0</v>
      </c>
      <c r="H1069" s="10">
        <f t="shared" si="519"/>
        <v>0</v>
      </c>
      <c r="I1069" s="10">
        <f t="shared" si="519"/>
        <v>0</v>
      </c>
      <c r="J1069" s="10">
        <f t="shared" si="519"/>
        <v>0</v>
      </c>
      <c r="K1069" s="10">
        <f t="shared" si="519"/>
        <v>2886.8</v>
      </c>
      <c r="L1069" s="10">
        <f t="shared" si="519"/>
        <v>0</v>
      </c>
      <c r="M1069" s="10">
        <f t="shared" si="519"/>
        <v>0</v>
      </c>
      <c r="N1069" s="10">
        <f t="shared" si="519"/>
        <v>0</v>
      </c>
      <c r="O1069" s="30" t="s">
        <v>457</v>
      </c>
      <c r="P1069" s="30" t="s">
        <v>456</v>
      </c>
      <c r="Q1069" s="30"/>
    </row>
    <row r="1070" spans="1:17" ht="36" customHeight="1">
      <c r="A1070" s="32"/>
      <c r="B1070" s="31"/>
      <c r="C1070" s="30"/>
      <c r="D1070" s="9">
        <v>2018</v>
      </c>
      <c r="E1070" s="10">
        <f aca="true" t="shared" si="520" ref="E1070:F1072">G1070+I1070+K1070+M1070</f>
        <v>0</v>
      </c>
      <c r="F1070" s="10">
        <f t="shared" si="520"/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30"/>
      <c r="P1070" s="30"/>
      <c r="Q1070" s="30"/>
    </row>
    <row r="1071" spans="1:17" ht="42.75" customHeight="1">
      <c r="A1071" s="32"/>
      <c r="B1071" s="31"/>
      <c r="C1071" s="30"/>
      <c r="D1071" s="9">
        <v>2019</v>
      </c>
      <c r="E1071" s="10">
        <f t="shared" si="520"/>
        <v>0</v>
      </c>
      <c r="F1071" s="10">
        <f t="shared" si="520"/>
        <v>0</v>
      </c>
      <c r="G1071" s="10">
        <v>0</v>
      </c>
      <c r="H1071" s="10">
        <v>0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30"/>
      <c r="P1071" s="30"/>
      <c r="Q1071" s="30"/>
    </row>
    <row r="1072" spans="1:17" ht="274.5" customHeight="1">
      <c r="A1072" s="32"/>
      <c r="B1072" s="31"/>
      <c r="C1072" s="30"/>
      <c r="D1072" s="9">
        <v>2020</v>
      </c>
      <c r="E1072" s="10">
        <f t="shared" si="520"/>
        <v>2886.8</v>
      </c>
      <c r="F1072" s="10">
        <f t="shared" si="520"/>
        <v>0</v>
      </c>
      <c r="G1072" s="10">
        <v>0</v>
      </c>
      <c r="H1072" s="10">
        <v>0</v>
      </c>
      <c r="I1072" s="10">
        <v>0</v>
      </c>
      <c r="J1072" s="10">
        <v>0</v>
      </c>
      <c r="K1072" s="10">
        <v>2886.8</v>
      </c>
      <c r="L1072" s="10">
        <v>0</v>
      </c>
      <c r="M1072" s="10">
        <v>0</v>
      </c>
      <c r="N1072" s="10">
        <v>0</v>
      </c>
      <c r="O1072" s="30"/>
      <c r="P1072" s="30"/>
      <c r="Q1072" s="30"/>
    </row>
    <row r="1073" spans="1:17" ht="39.75" customHeight="1">
      <c r="A1073" s="32" t="s">
        <v>395</v>
      </c>
      <c r="B1073" s="31" t="s">
        <v>455</v>
      </c>
      <c r="C1073" s="30" t="s">
        <v>65</v>
      </c>
      <c r="D1073" s="8" t="s">
        <v>1</v>
      </c>
      <c r="E1073" s="10">
        <f aca="true" t="shared" si="521" ref="E1073:N1073">E1074+E1075+E1076</f>
        <v>810.9</v>
      </c>
      <c r="F1073" s="10">
        <f t="shared" si="521"/>
        <v>0</v>
      </c>
      <c r="G1073" s="10">
        <f t="shared" si="521"/>
        <v>0</v>
      </c>
      <c r="H1073" s="10">
        <f t="shared" si="521"/>
        <v>0</v>
      </c>
      <c r="I1073" s="10">
        <f t="shared" si="521"/>
        <v>0</v>
      </c>
      <c r="J1073" s="10">
        <f t="shared" si="521"/>
        <v>0</v>
      </c>
      <c r="K1073" s="10">
        <f t="shared" si="521"/>
        <v>810.9</v>
      </c>
      <c r="L1073" s="10">
        <f t="shared" si="521"/>
        <v>0</v>
      </c>
      <c r="M1073" s="10">
        <f t="shared" si="521"/>
        <v>0</v>
      </c>
      <c r="N1073" s="10">
        <f t="shared" si="521"/>
        <v>0</v>
      </c>
      <c r="O1073" s="30" t="s">
        <v>457</v>
      </c>
      <c r="P1073" s="30" t="s">
        <v>456</v>
      </c>
      <c r="Q1073" s="30"/>
    </row>
    <row r="1074" spans="1:17" ht="36" customHeight="1">
      <c r="A1074" s="32"/>
      <c r="B1074" s="31"/>
      <c r="C1074" s="30"/>
      <c r="D1074" s="9">
        <v>2018</v>
      </c>
      <c r="E1074" s="10">
        <f aca="true" t="shared" si="522" ref="E1074:F1076">G1074+I1074+K1074+M1074</f>
        <v>0</v>
      </c>
      <c r="F1074" s="10">
        <f t="shared" si="522"/>
        <v>0</v>
      </c>
      <c r="G1074" s="10">
        <v>0</v>
      </c>
      <c r="H1074" s="10"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30"/>
      <c r="P1074" s="30"/>
      <c r="Q1074" s="30"/>
    </row>
    <row r="1075" spans="1:17" ht="37.5" customHeight="1">
      <c r="A1075" s="32"/>
      <c r="B1075" s="31"/>
      <c r="C1075" s="30"/>
      <c r="D1075" s="9">
        <v>2019</v>
      </c>
      <c r="E1075" s="10">
        <f t="shared" si="522"/>
        <v>0</v>
      </c>
      <c r="F1075" s="10">
        <f t="shared" si="522"/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30"/>
      <c r="P1075" s="30"/>
      <c r="Q1075" s="30"/>
    </row>
    <row r="1076" spans="1:17" ht="283.5" customHeight="1">
      <c r="A1076" s="32"/>
      <c r="B1076" s="31"/>
      <c r="C1076" s="30"/>
      <c r="D1076" s="9">
        <v>2020</v>
      </c>
      <c r="E1076" s="10">
        <f t="shared" si="522"/>
        <v>810.9</v>
      </c>
      <c r="F1076" s="10">
        <f t="shared" si="522"/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810.9</v>
      </c>
      <c r="L1076" s="10">
        <v>0</v>
      </c>
      <c r="M1076" s="10">
        <v>0</v>
      </c>
      <c r="N1076" s="10">
        <v>0</v>
      </c>
      <c r="O1076" s="30"/>
      <c r="P1076" s="30"/>
      <c r="Q1076" s="30"/>
    </row>
    <row r="1077" spans="1:17" ht="33.75" customHeight="1">
      <c r="A1077" s="32" t="s">
        <v>631</v>
      </c>
      <c r="B1077" s="31" t="s">
        <v>461</v>
      </c>
      <c r="C1077" s="30" t="s">
        <v>65</v>
      </c>
      <c r="D1077" s="8" t="s">
        <v>1</v>
      </c>
      <c r="E1077" s="10">
        <f>E1078+E1079+E1080</f>
        <v>29.9</v>
      </c>
      <c r="F1077" s="10">
        <f aca="true" t="shared" si="523" ref="F1077:N1077">F1078+F1079+F1080</f>
        <v>0</v>
      </c>
      <c r="G1077" s="10">
        <f t="shared" si="523"/>
        <v>0</v>
      </c>
      <c r="H1077" s="10">
        <f t="shared" si="523"/>
        <v>0</v>
      </c>
      <c r="I1077" s="10">
        <f t="shared" si="523"/>
        <v>0</v>
      </c>
      <c r="J1077" s="10">
        <f t="shared" si="523"/>
        <v>0</v>
      </c>
      <c r="K1077" s="10">
        <f t="shared" si="523"/>
        <v>29.9</v>
      </c>
      <c r="L1077" s="10">
        <f t="shared" si="523"/>
        <v>0</v>
      </c>
      <c r="M1077" s="10">
        <f t="shared" si="523"/>
        <v>0</v>
      </c>
      <c r="N1077" s="10">
        <f t="shared" si="523"/>
        <v>0</v>
      </c>
      <c r="O1077" s="30" t="s">
        <v>457</v>
      </c>
      <c r="P1077" s="30" t="s">
        <v>456</v>
      </c>
      <c r="Q1077" s="30"/>
    </row>
    <row r="1078" spans="1:17" ht="33.75" customHeight="1">
      <c r="A1078" s="32"/>
      <c r="B1078" s="31"/>
      <c r="C1078" s="30"/>
      <c r="D1078" s="9">
        <v>2018</v>
      </c>
      <c r="E1078" s="10">
        <f aca="true" t="shared" si="524" ref="E1078:F1080">G1078+I1078+K1078+M1078</f>
        <v>29.9</v>
      </c>
      <c r="F1078" s="10">
        <f t="shared" si="524"/>
        <v>0</v>
      </c>
      <c r="G1078" s="10">
        <v>0</v>
      </c>
      <c r="H1078" s="10">
        <v>0</v>
      </c>
      <c r="I1078" s="10">
        <v>0</v>
      </c>
      <c r="J1078" s="10">
        <v>0</v>
      </c>
      <c r="K1078" s="10">
        <v>29.9</v>
      </c>
      <c r="L1078" s="10">
        <v>0</v>
      </c>
      <c r="M1078" s="10">
        <v>0</v>
      </c>
      <c r="N1078" s="10">
        <v>0</v>
      </c>
      <c r="O1078" s="30"/>
      <c r="P1078" s="30"/>
      <c r="Q1078" s="30"/>
    </row>
    <row r="1079" spans="1:17" ht="33.75" customHeight="1">
      <c r="A1079" s="32"/>
      <c r="B1079" s="31"/>
      <c r="C1079" s="30"/>
      <c r="D1079" s="9">
        <v>2019</v>
      </c>
      <c r="E1079" s="10">
        <f t="shared" si="524"/>
        <v>0</v>
      </c>
      <c r="F1079" s="10">
        <f t="shared" si="524"/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30"/>
      <c r="P1079" s="30"/>
      <c r="Q1079" s="30"/>
    </row>
    <row r="1080" spans="1:17" ht="292.5" customHeight="1">
      <c r="A1080" s="32"/>
      <c r="B1080" s="31"/>
      <c r="C1080" s="30"/>
      <c r="D1080" s="9">
        <v>2020</v>
      </c>
      <c r="E1080" s="10">
        <f t="shared" si="524"/>
        <v>0</v>
      </c>
      <c r="F1080" s="10">
        <f t="shared" si="524"/>
        <v>0</v>
      </c>
      <c r="G1080" s="10">
        <v>0</v>
      </c>
      <c r="H1080" s="10">
        <v>0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30"/>
      <c r="P1080" s="30"/>
      <c r="Q1080" s="30"/>
    </row>
    <row r="1081" spans="1:17" ht="41.25" customHeight="1">
      <c r="A1081" s="32" t="s">
        <v>670</v>
      </c>
      <c r="B1081" s="31" t="s">
        <v>462</v>
      </c>
      <c r="C1081" s="30" t="s">
        <v>65</v>
      </c>
      <c r="D1081" s="8" t="s">
        <v>1</v>
      </c>
      <c r="E1081" s="10">
        <f>E1082+E1083+E1084</f>
        <v>1236.4</v>
      </c>
      <c r="F1081" s="10">
        <f aca="true" t="shared" si="525" ref="F1081:N1081">F1082+F1083+F1084</f>
        <v>0</v>
      </c>
      <c r="G1081" s="10">
        <f t="shared" si="525"/>
        <v>0</v>
      </c>
      <c r="H1081" s="10">
        <f t="shared" si="525"/>
        <v>0</v>
      </c>
      <c r="I1081" s="10">
        <f t="shared" si="525"/>
        <v>0</v>
      </c>
      <c r="J1081" s="10">
        <f t="shared" si="525"/>
        <v>0</v>
      </c>
      <c r="K1081" s="10">
        <f t="shared" si="525"/>
        <v>1236.4</v>
      </c>
      <c r="L1081" s="10">
        <f t="shared" si="525"/>
        <v>0</v>
      </c>
      <c r="M1081" s="10">
        <f t="shared" si="525"/>
        <v>0</v>
      </c>
      <c r="N1081" s="10">
        <f t="shared" si="525"/>
        <v>0</v>
      </c>
      <c r="O1081" s="30" t="s">
        <v>457</v>
      </c>
      <c r="P1081" s="30" t="s">
        <v>456</v>
      </c>
      <c r="Q1081" s="30"/>
    </row>
    <row r="1082" spans="1:17" ht="41.25" customHeight="1">
      <c r="A1082" s="32"/>
      <c r="B1082" s="31"/>
      <c r="C1082" s="30"/>
      <c r="D1082" s="9">
        <v>2018</v>
      </c>
      <c r="E1082" s="10">
        <f aca="true" t="shared" si="526" ref="E1082:F1084">G1082+I1082+K1082+M1082</f>
        <v>1236.4</v>
      </c>
      <c r="F1082" s="10">
        <f t="shared" si="526"/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1236.4</v>
      </c>
      <c r="L1082" s="10">
        <v>0</v>
      </c>
      <c r="M1082" s="10">
        <v>0</v>
      </c>
      <c r="N1082" s="10">
        <v>0</v>
      </c>
      <c r="O1082" s="30"/>
      <c r="P1082" s="30"/>
      <c r="Q1082" s="30"/>
    </row>
    <row r="1083" spans="1:17" ht="41.25" customHeight="1">
      <c r="A1083" s="32"/>
      <c r="B1083" s="31"/>
      <c r="C1083" s="30"/>
      <c r="D1083" s="9">
        <v>2019</v>
      </c>
      <c r="E1083" s="10">
        <f t="shared" si="526"/>
        <v>0</v>
      </c>
      <c r="F1083" s="10">
        <f t="shared" si="526"/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30"/>
      <c r="P1083" s="30"/>
      <c r="Q1083" s="30"/>
    </row>
    <row r="1084" spans="1:17" ht="272.25" customHeight="1">
      <c r="A1084" s="32"/>
      <c r="B1084" s="31"/>
      <c r="C1084" s="30"/>
      <c r="D1084" s="9">
        <v>2020</v>
      </c>
      <c r="E1084" s="10">
        <f t="shared" si="526"/>
        <v>0</v>
      </c>
      <c r="F1084" s="10">
        <f t="shared" si="526"/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30"/>
      <c r="P1084" s="30"/>
      <c r="Q1084" s="30"/>
    </row>
    <row r="1085" spans="1:17" ht="32.25" customHeight="1">
      <c r="A1085" s="35" t="s">
        <v>350</v>
      </c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</row>
    <row r="1086" spans="1:17" ht="43.5" customHeight="1">
      <c r="A1086" s="30"/>
      <c r="B1086" s="36" t="s">
        <v>23</v>
      </c>
      <c r="C1086" s="37"/>
      <c r="D1086" s="7" t="s">
        <v>1</v>
      </c>
      <c r="E1086" s="6">
        <f>E1087+E1088+E1089</f>
        <v>22955.9</v>
      </c>
      <c r="F1086" s="6">
        <f aca="true" t="shared" si="527" ref="F1086:N1086">F1087+F1088+F1089</f>
        <v>0</v>
      </c>
      <c r="G1086" s="6">
        <f t="shared" si="527"/>
        <v>0</v>
      </c>
      <c r="H1086" s="6">
        <f t="shared" si="527"/>
        <v>0</v>
      </c>
      <c r="I1086" s="6">
        <f t="shared" si="527"/>
        <v>0</v>
      </c>
      <c r="J1086" s="6">
        <f t="shared" si="527"/>
        <v>0</v>
      </c>
      <c r="K1086" s="6">
        <f t="shared" si="527"/>
        <v>22955.9</v>
      </c>
      <c r="L1086" s="6">
        <f t="shared" si="527"/>
        <v>0</v>
      </c>
      <c r="M1086" s="6">
        <f t="shared" si="527"/>
        <v>0</v>
      </c>
      <c r="N1086" s="6">
        <f t="shared" si="527"/>
        <v>0</v>
      </c>
      <c r="O1086" s="30"/>
      <c r="P1086" s="30"/>
      <c r="Q1086" s="30"/>
    </row>
    <row r="1087" spans="1:17" ht="43.5" customHeight="1">
      <c r="A1087" s="30"/>
      <c r="B1087" s="36"/>
      <c r="C1087" s="37"/>
      <c r="D1087" s="4">
        <v>2018</v>
      </c>
      <c r="E1087" s="6">
        <f aca="true" t="shared" si="528" ref="E1087:F1089">G1087+I1087+K1087+M1087</f>
        <v>7375.9</v>
      </c>
      <c r="F1087" s="6">
        <f t="shared" si="528"/>
        <v>0</v>
      </c>
      <c r="G1087" s="6">
        <f>G1091</f>
        <v>0</v>
      </c>
      <c r="H1087" s="6">
        <f aca="true" t="shared" si="529" ref="H1087:N1087">H1091</f>
        <v>0</v>
      </c>
      <c r="I1087" s="6">
        <f t="shared" si="529"/>
        <v>0</v>
      </c>
      <c r="J1087" s="6">
        <f t="shared" si="529"/>
        <v>0</v>
      </c>
      <c r="K1087" s="6">
        <f t="shared" si="529"/>
        <v>7375.9</v>
      </c>
      <c r="L1087" s="6">
        <f t="shared" si="529"/>
        <v>0</v>
      </c>
      <c r="M1087" s="6">
        <f t="shared" si="529"/>
        <v>0</v>
      </c>
      <c r="N1087" s="6">
        <f t="shared" si="529"/>
        <v>0</v>
      </c>
      <c r="O1087" s="30"/>
      <c r="P1087" s="30"/>
      <c r="Q1087" s="30"/>
    </row>
    <row r="1088" spans="1:17" ht="43.5" customHeight="1">
      <c r="A1088" s="30"/>
      <c r="B1088" s="36"/>
      <c r="C1088" s="37"/>
      <c r="D1088" s="4">
        <v>2019</v>
      </c>
      <c r="E1088" s="6">
        <f t="shared" si="528"/>
        <v>10080</v>
      </c>
      <c r="F1088" s="6">
        <f t="shared" si="528"/>
        <v>0</v>
      </c>
      <c r="G1088" s="6">
        <f aca="true" t="shared" si="530" ref="G1088:N1089">G1092</f>
        <v>0</v>
      </c>
      <c r="H1088" s="6">
        <f t="shared" si="530"/>
        <v>0</v>
      </c>
      <c r="I1088" s="6">
        <f t="shared" si="530"/>
        <v>0</v>
      </c>
      <c r="J1088" s="6">
        <f t="shared" si="530"/>
        <v>0</v>
      </c>
      <c r="K1088" s="6">
        <f t="shared" si="530"/>
        <v>10080</v>
      </c>
      <c r="L1088" s="6">
        <f t="shared" si="530"/>
        <v>0</v>
      </c>
      <c r="M1088" s="6">
        <f t="shared" si="530"/>
        <v>0</v>
      </c>
      <c r="N1088" s="6">
        <f t="shared" si="530"/>
        <v>0</v>
      </c>
      <c r="O1088" s="30"/>
      <c r="P1088" s="30"/>
      <c r="Q1088" s="30"/>
    </row>
    <row r="1089" spans="1:17" ht="43.5" customHeight="1">
      <c r="A1089" s="30"/>
      <c r="B1089" s="36"/>
      <c r="C1089" s="37"/>
      <c r="D1089" s="4">
        <v>2020</v>
      </c>
      <c r="E1089" s="6">
        <f t="shared" si="528"/>
        <v>5500</v>
      </c>
      <c r="F1089" s="6">
        <f t="shared" si="528"/>
        <v>0</v>
      </c>
      <c r="G1089" s="6">
        <f t="shared" si="530"/>
        <v>0</v>
      </c>
      <c r="H1089" s="6">
        <f t="shared" si="530"/>
        <v>0</v>
      </c>
      <c r="I1089" s="6">
        <f t="shared" si="530"/>
        <v>0</v>
      </c>
      <c r="J1089" s="6">
        <f t="shared" si="530"/>
        <v>0</v>
      </c>
      <c r="K1089" s="6">
        <f t="shared" si="530"/>
        <v>5500</v>
      </c>
      <c r="L1089" s="6">
        <f t="shared" si="530"/>
        <v>0</v>
      </c>
      <c r="M1089" s="6">
        <f t="shared" si="530"/>
        <v>0</v>
      </c>
      <c r="N1089" s="6">
        <f t="shared" si="530"/>
        <v>0</v>
      </c>
      <c r="O1089" s="30"/>
      <c r="P1089" s="30"/>
      <c r="Q1089" s="30"/>
    </row>
    <row r="1090" spans="1:17" ht="43.5" customHeight="1">
      <c r="A1090" s="32" t="s">
        <v>42</v>
      </c>
      <c r="B1090" s="31" t="s">
        <v>259</v>
      </c>
      <c r="C1090" s="30" t="s">
        <v>263</v>
      </c>
      <c r="D1090" s="8" t="s">
        <v>1</v>
      </c>
      <c r="E1090" s="10">
        <f aca="true" t="shared" si="531" ref="E1090:N1090">E1091+E1092+E1093</f>
        <v>22955.9</v>
      </c>
      <c r="F1090" s="10">
        <f t="shared" si="531"/>
        <v>0</v>
      </c>
      <c r="G1090" s="10">
        <f t="shared" si="531"/>
        <v>0</v>
      </c>
      <c r="H1090" s="10">
        <f t="shared" si="531"/>
        <v>0</v>
      </c>
      <c r="I1090" s="10">
        <f t="shared" si="531"/>
        <v>0</v>
      </c>
      <c r="J1090" s="10">
        <f t="shared" si="531"/>
        <v>0</v>
      </c>
      <c r="K1090" s="10">
        <f t="shared" si="531"/>
        <v>22955.9</v>
      </c>
      <c r="L1090" s="10">
        <f t="shared" si="531"/>
        <v>0</v>
      </c>
      <c r="M1090" s="10">
        <f t="shared" si="531"/>
        <v>0</v>
      </c>
      <c r="N1090" s="10">
        <f t="shared" si="531"/>
        <v>0</v>
      </c>
      <c r="O1090" s="30" t="s">
        <v>260</v>
      </c>
      <c r="P1090" s="30" t="s">
        <v>261</v>
      </c>
      <c r="Q1090" s="30"/>
    </row>
    <row r="1091" spans="1:17" ht="43.5" customHeight="1">
      <c r="A1091" s="32"/>
      <c r="B1091" s="31"/>
      <c r="C1091" s="30"/>
      <c r="D1091" s="9">
        <v>2018</v>
      </c>
      <c r="E1091" s="10">
        <f aca="true" t="shared" si="532" ref="E1091:F1093">G1091+I1091+K1091+M1091</f>
        <v>7375.9</v>
      </c>
      <c r="F1091" s="10">
        <f t="shared" si="532"/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7375.9</v>
      </c>
      <c r="L1091" s="10">
        <v>0</v>
      </c>
      <c r="M1091" s="10">
        <v>0</v>
      </c>
      <c r="N1091" s="10">
        <v>0</v>
      </c>
      <c r="O1091" s="30"/>
      <c r="P1091" s="30"/>
      <c r="Q1091" s="30"/>
    </row>
    <row r="1092" spans="1:17" ht="43.5" customHeight="1">
      <c r="A1092" s="32"/>
      <c r="B1092" s="31"/>
      <c r="C1092" s="30"/>
      <c r="D1092" s="9">
        <v>2019</v>
      </c>
      <c r="E1092" s="10">
        <f t="shared" si="532"/>
        <v>10080</v>
      </c>
      <c r="F1092" s="10">
        <f t="shared" si="532"/>
        <v>0</v>
      </c>
      <c r="G1092" s="10">
        <v>0</v>
      </c>
      <c r="H1092" s="10">
        <v>0</v>
      </c>
      <c r="I1092" s="10">
        <v>0</v>
      </c>
      <c r="J1092" s="10">
        <v>0</v>
      </c>
      <c r="K1092" s="10">
        <v>10080</v>
      </c>
      <c r="L1092" s="10">
        <v>0</v>
      </c>
      <c r="M1092" s="10">
        <v>0</v>
      </c>
      <c r="N1092" s="10">
        <v>0</v>
      </c>
      <c r="O1092" s="30"/>
      <c r="P1092" s="30"/>
      <c r="Q1092" s="30"/>
    </row>
    <row r="1093" spans="1:17" ht="210" customHeight="1">
      <c r="A1093" s="32"/>
      <c r="B1093" s="31"/>
      <c r="C1093" s="30"/>
      <c r="D1093" s="9">
        <v>2020</v>
      </c>
      <c r="E1093" s="10">
        <f t="shared" si="532"/>
        <v>5500</v>
      </c>
      <c r="F1093" s="10">
        <f t="shared" si="532"/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5500</v>
      </c>
      <c r="L1093" s="10">
        <v>0</v>
      </c>
      <c r="M1093" s="10">
        <v>0</v>
      </c>
      <c r="N1093" s="10">
        <v>0</v>
      </c>
      <c r="O1093" s="30"/>
      <c r="P1093" s="30"/>
      <c r="Q1093" s="30"/>
    </row>
    <row r="1094" spans="1:17" ht="36.75" customHeight="1">
      <c r="A1094" s="35" t="s">
        <v>351</v>
      </c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</row>
    <row r="1095" spans="1:17" ht="43.5" customHeight="1">
      <c r="A1095" s="38"/>
      <c r="B1095" s="39" t="s">
        <v>23</v>
      </c>
      <c r="C1095" s="40"/>
      <c r="D1095" s="27" t="s">
        <v>1</v>
      </c>
      <c r="E1095" s="6">
        <f>E1096+E1097+E1098</f>
        <v>229830540</v>
      </c>
      <c r="F1095" s="6">
        <f aca="true" t="shared" si="533" ref="F1095:N1095">F1096+F1097+F1098</f>
        <v>4935393.8</v>
      </c>
      <c r="G1095" s="6">
        <f t="shared" si="533"/>
        <v>144000000</v>
      </c>
      <c r="H1095" s="6">
        <f t="shared" si="533"/>
        <v>0</v>
      </c>
      <c r="I1095" s="6">
        <f t="shared" si="533"/>
        <v>0</v>
      </c>
      <c r="J1095" s="6">
        <f t="shared" si="533"/>
        <v>0</v>
      </c>
      <c r="K1095" s="6">
        <f t="shared" si="533"/>
        <v>5430</v>
      </c>
      <c r="L1095" s="6">
        <f t="shared" si="533"/>
        <v>423.8</v>
      </c>
      <c r="M1095" s="6">
        <f t="shared" si="533"/>
        <v>85825110</v>
      </c>
      <c r="N1095" s="6">
        <f t="shared" si="533"/>
        <v>4934970</v>
      </c>
      <c r="O1095" s="38"/>
      <c r="P1095" s="38"/>
      <c r="Q1095" s="38"/>
    </row>
    <row r="1096" spans="1:17" ht="43.5" customHeight="1">
      <c r="A1096" s="38"/>
      <c r="B1096" s="39"/>
      <c r="C1096" s="40"/>
      <c r="D1096" s="27">
        <v>2018</v>
      </c>
      <c r="E1096" s="6">
        <f aca="true" t="shared" si="534" ref="E1096:F1098">G1096+I1096+K1096+M1096</f>
        <v>86022580</v>
      </c>
      <c r="F1096" s="6">
        <f t="shared" si="534"/>
        <v>4935393.8</v>
      </c>
      <c r="G1096" s="6">
        <f>G1100+G1104+G1108+G1112+G1116+G1120+G1124+G1128+G1132+G1136+G1140+G1144+G1148++G1152+G1156+G1160+G1164+G1168+G1172+G1176+G1180+G1184+G1188+G1192+G1196+G1200+G1204+G1208+G1212</f>
        <v>59000000</v>
      </c>
      <c r="H1096" s="6">
        <f aca="true" t="shared" si="535" ref="H1096:N1098">H1100+H1104+H1108+H1112+H1116+H1120+H1124+H1128+H1132+H1136+H1140+H1144+H1148++H1152+H1156+H1160+H1164+H1168+H1172+H1176+H1180+H1184+H1188+H1192+H1196+H1200+H1204+H1208+H1212</f>
        <v>0</v>
      </c>
      <c r="I1096" s="6">
        <f t="shared" si="535"/>
        <v>0</v>
      </c>
      <c r="J1096" s="6">
        <f t="shared" si="535"/>
        <v>0</v>
      </c>
      <c r="K1096" s="6">
        <f t="shared" si="535"/>
        <v>1810</v>
      </c>
      <c r="L1096" s="6">
        <f t="shared" si="535"/>
        <v>423.8</v>
      </c>
      <c r="M1096" s="6">
        <f t="shared" si="535"/>
        <v>27020770</v>
      </c>
      <c r="N1096" s="6">
        <f t="shared" si="535"/>
        <v>4934970</v>
      </c>
      <c r="O1096" s="38"/>
      <c r="P1096" s="38"/>
      <c r="Q1096" s="38"/>
    </row>
    <row r="1097" spans="1:17" ht="43.5" customHeight="1">
      <c r="A1097" s="38"/>
      <c r="B1097" s="39"/>
      <c r="C1097" s="40"/>
      <c r="D1097" s="27">
        <v>2019</v>
      </c>
      <c r="E1097" s="6">
        <f t="shared" si="534"/>
        <v>101830710</v>
      </c>
      <c r="F1097" s="6">
        <f t="shared" si="534"/>
        <v>0</v>
      </c>
      <c r="G1097" s="6">
        <f>G1101+G1105+G1109+G1113+G1117+G1121+G1125+G1129+G1133+G1137+G1141+G1145+G1149++G1153+G1157+G1161+G1165+G1169+G1173+G1177+G1181+G1185+G1189+G1193+G1197+G1201+G1205+G1209+G1213</f>
        <v>62000000</v>
      </c>
      <c r="H1097" s="6">
        <f t="shared" si="535"/>
        <v>0</v>
      </c>
      <c r="I1097" s="6">
        <f t="shared" si="535"/>
        <v>0</v>
      </c>
      <c r="J1097" s="6">
        <f t="shared" si="535"/>
        <v>0</v>
      </c>
      <c r="K1097" s="6">
        <f t="shared" si="535"/>
        <v>1810</v>
      </c>
      <c r="L1097" s="6">
        <f t="shared" si="535"/>
        <v>0</v>
      </c>
      <c r="M1097" s="6">
        <f t="shared" si="535"/>
        <v>39828900</v>
      </c>
      <c r="N1097" s="6">
        <f t="shared" si="535"/>
        <v>0</v>
      </c>
      <c r="O1097" s="38"/>
      <c r="P1097" s="38"/>
      <c r="Q1097" s="38"/>
    </row>
    <row r="1098" spans="1:17" ht="43.5" customHeight="1">
      <c r="A1098" s="38"/>
      <c r="B1098" s="39"/>
      <c r="C1098" s="40"/>
      <c r="D1098" s="27">
        <v>2020</v>
      </c>
      <c r="E1098" s="6">
        <f t="shared" si="534"/>
        <v>41977250</v>
      </c>
      <c r="F1098" s="6">
        <f t="shared" si="534"/>
        <v>0</v>
      </c>
      <c r="G1098" s="6">
        <f>G1102+G1106+G1110+G1114+G1118+G1122+G1126+G1130+G1134+G1138+G1142+G1146+G1150++G1154+G1158+G1162+G1166+G1170+G1174+G1178+G1182+G1186+G1190+G1194+G1198+G1202+G1206+G1210+G1214</f>
        <v>23000000</v>
      </c>
      <c r="H1098" s="6">
        <f t="shared" si="535"/>
        <v>0</v>
      </c>
      <c r="I1098" s="6">
        <f t="shared" si="535"/>
        <v>0</v>
      </c>
      <c r="J1098" s="6">
        <f t="shared" si="535"/>
        <v>0</v>
      </c>
      <c r="K1098" s="6">
        <f t="shared" si="535"/>
        <v>1810</v>
      </c>
      <c r="L1098" s="6">
        <f t="shared" si="535"/>
        <v>0</v>
      </c>
      <c r="M1098" s="6">
        <f t="shared" si="535"/>
        <v>18975440</v>
      </c>
      <c r="N1098" s="6">
        <f t="shared" si="535"/>
        <v>0</v>
      </c>
      <c r="O1098" s="38"/>
      <c r="P1098" s="38"/>
      <c r="Q1098" s="38"/>
    </row>
    <row r="1099" spans="1:17" ht="43.5" customHeight="1">
      <c r="A1099" s="32" t="s">
        <v>415</v>
      </c>
      <c r="B1099" s="31" t="s">
        <v>356</v>
      </c>
      <c r="C1099" s="30" t="s">
        <v>183</v>
      </c>
      <c r="D1099" s="9" t="s">
        <v>1</v>
      </c>
      <c r="E1099" s="10">
        <f>E1100+E1101+E1102</f>
        <v>90000</v>
      </c>
      <c r="F1099" s="10">
        <f aca="true" t="shared" si="536" ref="F1099:N1099">F1100+F1101+F1102</f>
        <v>0</v>
      </c>
      <c r="G1099" s="10">
        <f t="shared" si="536"/>
        <v>0</v>
      </c>
      <c r="H1099" s="10">
        <f t="shared" si="536"/>
        <v>0</v>
      </c>
      <c r="I1099" s="10">
        <f t="shared" si="536"/>
        <v>0</v>
      </c>
      <c r="J1099" s="10">
        <f t="shared" si="536"/>
        <v>0</v>
      </c>
      <c r="K1099" s="10">
        <f t="shared" si="536"/>
        <v>0</v>
      </c>
      <c r="L1099" s="10">
        <f t="shared" si="536"/>
        <v>0</v>
      </c>
      <c r="M1099" s="10">
        <f t="shared" si="536"/>
        <v>90000</v>
      </c>
      <c r="N1099" s="10">
        <f t="shared" si="536"/>
        <v>0</v>
      </c>
      <c r="O1099" s="30" t="s">
        <v>671</v>
      </c>
      <c r="P1099" s="30"/>
      <c r="Q1099" s="30" t="s">
        <v>358</v>
      </c>
    </row>
    <row r="1100" spans="1:17" ht="43.5" customHeight="1">
      <c r="A1100" s="32"/>
      <c r="B1100" s="31"/>
      <c r="C1100" s="30"/>
      <c r="D1100" s="9">
        <v>2018</v>
      </c>
      <c r="E1100" s="10">
        <f aca="true" t="shared" si="537" ref="E1100:F1102">G1100+I1100+K1100+M1100</f>
        <v>30000</v>
      </c>
      <c r="F1100" s="10">
        <f t="shared" si="537"/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30000</v>
      </c>
      <c r="N1100" s="10">
        <v>0</v>
      </c>
      <c r="O1100" s="30"/>
      <c r="P1100" s="30"/>
      <c r="Q1100" s="30"/>
    </row>
    <row r="1101" spans="1:17" ht="43.5" customHeight="1">
      <c r="A1101" s="32"/>
      <c r="B1101" s="31"/>
      <c r="C1101" s="30"/>
      <c r="D1101" s="9">
        <v>2019</v>
      </c>
      <c r="E1101" s="10">
        <f t="shared" si="537"/>
        <v>30000</v>
      </c>
      <c r="F1101" s="10">
        <f t="shared" si="537"/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30000</v>
      </c>
      <c r="N1101" s="10">
        <v>0</v>
      </c>
      <c r="O1101" s="30"/>
      <c r="P1101" s="30"/>
      <c r="Q1101" s="30"/>
    </row>
    <row r="1102" spans="1:17" ht="238.5" customHeight="1">
      <c r="A1102" s="32"/>
      <c r="B1102" s="31"/>
      <c r="C1102" s="30"/>
      <c r="D1102" s="9">
        <v>2020</v>
      </c>
      <c r="E1102" s="10">
        <f t="shared" si="537"/>
        <v>30000</v>
      </c>
      <c r="F1102" s="10">
        <f t="shared" si="537"/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30000</v>
      </c>
      <c r="N1102" s="10">
        <v>0</v>
      </c>
      <c r="O1102" s="30"/>
      <c r="P1102" s="30"/>
      <c r="Q1102" s="30"/>
    </row>
    <row r="1103" spans="1:17" ht="43.5" customHeight="1">
      <c r="A1103" s="32" t="s">
        <v>416</v>
      </c>
      <c r="B1103" s="31" t="s">
        <v>359</v>
      </c>
      <c r="C1103" s="30" t="s">
        <v>130</v>
      </c>
      <c r="D1103" s="9" t="s">
        <v>1</v>
      </c>
      <c r="E1103" s="10">
        <f aca="true" t="shared" si="538" ref="E1103:N1103">E1104+E1105+E1106</f>
        <v>50000</v>
      </c>
      <c r="F1103" s="10">
        <f t="shared" si="538"/>
        <v>50000</v>
      </c>
      <c r="G1103" s="10">
        <f t="shared" si="538"/>
        <v>0</v>
      </c>
      <c r="H1103" s="10">
        <f t="shared" si="538"/>
        <v>0</v>
      </c>
      <c r="I1103" s="10">
        <f t="shared" si="538"/>
        <v>0</v>
      </c>
      <c r="J1103" s="10">
        <f t="shared" si="538"/>
        <v>0</v>
      </c>
      <c r="K1103" s="10">
        <f t="shared" si="538"/>
        <v>0</v>
      </c>
      <c r="L1103" s="10">
        <f t="shared" si="538"/>
        <v>0</v>
      </c>
      <c r="M1103" s="10">
        <f t="shared" si="538"/>
        <v>50000</v>
      </c>
      <c r="N1103" s="10">
        <f t="shared" si="538"/>
        <v>50000</v>
      </c>
      <c r="O1103" s="30" t="s">
        <v>357</v>
      </c>
      <c r="P1103" s="30"/>
      <c r="Q1103" s="30" t="s">
        <v>360</v>
      </c>
    </row>
    <row r="1104" spans="1:17" ht="43.5" customHeight="1">
      <c r="A1104" s="32"/>
      <c r="B1104" s="31"/>
      <c r="C1104" s="30"/>
      <c r="D1104" s="9">
        <v>2018</v>
      </c>
      <c r="E1104" s="10">
        <f aca="true" t="shared" si="539" ref="E1104:F1106">G1104+I1104+K1104+M1104</f>
        <v>50000</v>
      </c>
      <c r="F1104" s="10">
        <f t="shared" si="539"/>
        <v>50000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50000</v>
      </c>
      <c r="N1104" s="10">
        <v>50000</v>
      </c>
      <c r="O1104" s="30"/>
      <c r="P1104" s="30"/>
      <c r="Q1104" s="30"/>
    </row>
    <row r="1105" spans="1:17" ht="43.5" customHeight="1">
      <c r="A1105" s="32"/>
      <c r="B1105" s="31"/>
      <c r="C1105" s="30"/>
      <c r="D1105" s="9">
        <v>2019</v>
      </c>
      <c r="E1105" s="10">
        <f t="shared" si="539"/>
        <v>0</v>
      </c>
      <c r="F1105" s="10">
        <f t="shared" si="539"/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30"/>
      <c r="P1105" s="30"/>
      <c r="Q1105" s="30"/>
    </row>
    <row r="1106" spans="1:17" ht="43.5" customHeight="1">
      <c r="A1106" s="32"/>
      <c r="B1106" s="31"/>
      <c r="C1106" s="30"/>
      <c r="D1106" s="9">
        <v>2020</v>
      </c>
      <c r="E1106" s="10">
        <f t="shared" si="539"/>
        <v>0</v>
      </c>
      <c r="F1106" s="10">
        <f t="shared" si="539"/>
        <v>0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30"/>
      <c r="P1106" s="30"/>
      <c r="Q1106" s="30"/>
    </row>
    <row r="1107" spans="1:17" ht="43.5" customHeight="1">
      <c r="A1107" s="32" t="s">
        <v>417</v>
      </c>
      <c r="B1107" s="31" t="s">
        <v>362</v>
      </c>
      <c r="C1107" s="30" t="s">
        <v>65</v>
      </c>
      <c r="D1107" s="9" t="s">
        <v>1</v>
      </c>
      <c r="E1107" s="10">
        <f aca="true" t="shared" si="540" ref="E1107:N1107">E1108+E1109+E1110</f>
        <v>70000</v>
      </c>
      <c r="F1107" s="10">
        <f t="shared" si="540"/>
        <v>2100</v>
      </c>
      <c r="G1107" s="10">
        <f t="shared" si="540"/>
        <v>0</v>
      </c>
      <c r="H1107" s="10">
        <f t="shared" si="540"/>
        <v>0</v>
      </c>
      <c r="I1107" s="10">
        <f t="shared" si="540"/>
        <v>0</v>
      </c>
      <c r="J1107" s="10">
        <f t="shared" si="540"/>
        <v>0</v>
      </c>
      <c r="K1107" s="10">
        <f t="shared" si="540"/>
        <v>0</v>
      </c>
      <c r="L1107" s="10">
        <f t="shared" si="540"/>
        <v>0</v>
      </c>
      <c r="M1107" s="10">
        <f t="shared" si="540"/>
        <v>70000</v>
      </c>
      <c r="N1107" s="10">
        <f t="shared" si="540"/>
        <v>2100</v>
      </c>
      <c r="O1107" s="30" t="s">
        <v>357</v>
      </c>
      <c r="P1107" s="30"/>
      <c r="Q1107" s="30" t="s">
        <v>363</v>
      </c>
    </row>
    <row r="1108" spans="1:17" ht="43.5" customHeight="1">
      <c r="A1108" s="32"/>
      <c r="B1108" s="31"/>
      <c r="C1108" s="30"/>
      <c r="D1108" s="9">
        <v>2018</v>
      </c>
      <c r="E1108" s="10">
        <f aca="true" t="shared" si="541" ref="E1108:F1110">G1108+I1108+K1108+M1108</f>
        <v>10000</v>
      </c>
      <c r="F1108" s="10">
        <f t="shared" si="541"/>
        <v>2100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10000</v>
      </c>
      <c r="N1108" s="10">
        <v>2100</v>
      </c>
      <c r="O1108" s="30"/>
      <c r="P1108" s="30"/>
      <c r="Q1108" s="30"/>
    </row>
    <row r="1109" spans="1:17" ht="43.5" customHeight="1">
      <c r="A1109" s="32"/>
      <c r="B1109" s="31"/>
      <c r="C1109" s="30"/>
      <c r="D1109" s="9">
        <v>2019</v>
      </c>
      <c r="E1109" s="10">
        <f t="shared" si="541"/>
        <v>60000</v>
      </c>
      <c r="F1109" s="10">
        <f t="shared" si="541"/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60000</v>
      </c>
      <c r="N1109" s="10">
        <v>0</v>
      </c>
      <c r="O1109" s="30"/>
      <c r="P1109" s="30"/>
      <c r="Q1109" s="30"/>
    </row>
    <row r="1110" spans="1:17" ht="43.5" customHeight="1">
      <c r="A1110" s="32"/>
      <c r="B1110" s="31"/>
      <c r="C1110" s="30"/>
      <c r="D1110" s="9">
        <v>2020</v>
      </c>
      <c r="E1110" s="10">
        <f t="shared" si="541"/>
        <v>0</v>
      </c>
      <c r="F1110" s="10">
        <f t="shared" si="541"/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30"/>
      <c r="P1110" s="30"/>
      <c r="Q1110" s="30"/>
    </row>
    <row r="1111" spans="1:17" ht="43.5" customHeight="1">
      <c r="A1111" s="32" t="s">
        <v>418</v>
      </c>
      <c r="B1111" s="31" t="s">
        <v>365</v>
      </c>
      <c r="C1111" s="30" t="s">
        <v>190</v>
      </c>
      <c r="D1111" s="9" t="s">
        <v>1</v>
      </c>
      <c r="E1111" s="10">
        <f aca="true" t="shared" si="542" ref="E1111:N1111">E1112+E1113+E1114</f>
        <v>1406870</v>
      </c>
      <c r="F1111" s="10">
        <f t="shared" si="542"/>
        <v>2570</v>
      </c>
      <c r="G1111" s="10">
        <f t="shared" si="542"/>
        <v>0</v>
      </c>
      <c r="H1111" s="10">
        <f t="shared" si="542"/>
        <v>0</v>
      </c>
      <c r="I1111" s="10">
        <f t="shared" si="542"/>
        <v>0</v>
      </c>
      <c r="J1111" s="10">
        <f t="shared" si="542"/>
        <v>0</v>
      </c>
      <c r="K1111" s="10">
        <f t="shared" si="542"/>
        <v>0</v>
      </c>
      <c r="L1111" s="10">
        <f t="shared" si="542"/>
        <v>0</v>
      </c>
      <c r="M1111" s="10">
        <f t="shared" si="542"/>
        <v>1406870</v>
      </c>
      <c r="N1111" s="10">
        <f t="shared" si="542"/>
        <v>2570</v>
      </c>
      <c r="O1111" s="30" t="s">
        <v>357</v>
      </c>
      <c r="P1111" s="30"/>
      <c r="Q1111" s="30" t="s">
        <v>366</v>
      </c>
    </row>
    <row r="1112" spans="1:17" ht="43.5" customHeight="1">
      <c r="A1112" s="32"/>
      <c r="B1112" s="31"/>
      <c r="C1112" s="30"/>
      <c r="D1112" s="9">
        <v>2018</v>
      </c>
      <c r="E1112" s="10">
        <f aca="true" t="shared" si="543" ref="E1112:F1114">G1112+I1112+K1112+M1112</f>
        <v>2570</v>
      </c>
      <c r="F1112" s="10">
        <f t="shared" si="543"/>
        <v>2570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2570</v>
      </c>
      <c r="N1112" s="10">
        <v>2570</v>
      </c>
      <c r="O1112" s="30"/>
      <c r="P1112" s="30"/>
      <c r="Q1112" s="30"/>
    </row>
    <row r="1113" spans="1:17" ht="43.5" customHeight="1">
      <c r="A1113" s="32"/>
      <c r="B1113" s="31"/>
      <c r="C1113" s="30"/>
      <c r="D1113" s="9">
        <v>2019</v>
      </c>
      <c r="E1113" s="10">
        <f t="shared" si="543"/>
        <v>600000</v>
      </c>
      <c r="F1113" s="10">
        <f t="shared" si="543"/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600000</v>
      </c>
      <c r="N1113" s="10">
        <v>0</v>
      </c>
      <c r="O1113" s="30"/>
      <c r="P1113" s="30"/>
      <c r="Q1113" s="30"/>
    </row>
    <row r="1114" spans="1:17" ht="43.5" customHeight="1">
      <c r="A1114" s="32"/>
      <c r="B1114" s="31"/>
      <c r="C1114" s="30"/>
      <c r="D1114" s="9">
        <v>2020</v>
      </c>
      <c r="E1114" s="10">
        <f t="shared" si="543"/>
        <v>804300</v>
      </c>
      <c r="F1114" s="10">
        <f t="shared" si="543"/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804300</v>
      </c>
      <c r="N1114" s="10">
        <v>0</v>
      </c>
      <c r="O1114" s="30"/>
      <c r="P1114" s="30"/>
      <c r="Q1114" s="30"/>
    </row>
    <row r="1115" spans="1:17" ht="43.5" customHeight="1">
      <c r="A1115" s="32" t="s">
        <v>419</v>
      </c>
      <c r="B1115" s="31" t="s">
        <v>368</v>
      </c>
      <c r="C1115" s="30" t="s">
        <v>190</v>
      </c>
      <c r="D1115" s="9" t="s">
        <v>1</v>
      </c>
      <c r="E1115" s="10">
        <f aca="true" t="shared" si="544" ref="E1115:N1115">E1116+E1117+E1118</f>
        <v>11511000</v>
      </c>
      <c r="F1115" s="10">
        <f t="shared" si="544"/>
        <v>4370000</v>
      </c>
      <c r="G1115" s="10">
        <f t="shared" si="544"/>
        <v>0</v>
      </c>
      <c r="H1115" s="10">
        <f t="shared" si="544"/>
        <v>0</v>
      </c>
      <c r="I1115" s="10">
        <f t="shared" si="544"/>
        <v>0</v>
      </c>
      <c r="J1115" s="10">
        <f t="shared" si="544"/>
        <v>0</v>
      </c>
      <c r="K1115" s="10">
        <f t="shared" si="544"/>
        <v>0</v>
      </c>
      <c r="L1115" s="10">
        <f t="shared" si="544"/>
        <v>0</v>
      </c>
      <c r="M1115" s="10">
        <f t="shared" si="544"/>
        <v>11511000</v>
      </c>
      <c r="N1115" s="10">
        <f t="shared" si="544"/>
        <v>4370000</v>
      </c>
      <c r="O1115" s="30" t="s">
        <v>357</v>
      </c>
      <c r="P1115" s="30"/>
      <c r="Q1115" s="30" t="s">
        <v>369</v>
      </c>
    </row>
    <row r="1116" spans="1:17" ht="43.5" customHeight="1">
      <c r="A1116" s="32"/>
      <c r="B1116" s="31"/>
      <c r="C1116" s="30"/>
      <c r="D1116" s="9">
        <v>2018</v>
      </c>
      <c r="E1116" s="10">
        <f aca="true" t="shared" si="545" ref="E1116:F1118">G1116+I1116+K1116+M1116</f>
        <v>11511000</v>
      </c>
      <c r="F1116" s="10">
        <f t="shared" si="545"/>
        <v>4370000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11511000</v>
      </c>
      <c r="N1116" s="10">
        <v>4370000</v>
      </c>
      <c r="O1116" s="30"/>
      <c r="P1116" s="30"/>
      <c r="Q1116" s="30"/>
    </row>
    <row r="1117" spans="1:17" ht="43.5" customHeight="1">
      <c r="A1117" s="32"/>
      <c r="B1117" s="31"/>
      <c r="C1117" s="30"/>
      <c r="D1117" s="9">
        <v>2019</v>
      </c>
      <c r="E1117" s="10">
        <f t="shared" si="545"/>
        <v>0</v>
      </c>
      <c r="F1117" s="10">
        <f t="shared" si="545"/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30"/>
      <c r="P1117" s="30"/>
      <c r="Q1117" s="30"/>
    </row>
    <row r="1118" spans="1:17" ht="43.5" customHeight="1">
      <c r="A1118" s="32"/>
      <c r="B1118" s="31"/>
      <c r="C1118" s="30"/>
      <c r="D1118" s="9">
        <v>2020</v>
      </c>
      <c r="E1118" s="10">
        <f t="shared" si="545"/>
        <v>0</v>
      </c>
      <c r="F1118" s="10">
        <f t="shared" si="545"/>
        <v>0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30"/>
      <c r="P1118" s="30"/>
      <c r="Q1118" s="30"/>
    </row>
    <row r="1119" spans="1:17" ht="43.5" customHeight="1">
      <c r="A1119" s="32" t="s">
        <v>420</v>
      </c>
      <c r="B1119" s="31" t="s">
        <v>371</v>
      </c>
      <c r="C1119" s="30" t="s">
        <v>109</v>
      </c>
      <c r="D1119" s="9" t="s">
        <v>1</v>
      </c>
      <c r="E1119" s="10">
        <f aca="true" t="shared" si="546" ref="E1119:N1119">E1120+E1121+E1122</f>
        <v>493000</v>
      </c>
      <c r="F1119" s="10">
        <f t="shared" si="546"/>
        <v>0</v>
      </c>
      <c r="G1119" s="10">
        <f t="shared" si="546"/>
        <v>0</v>
      </c>
      <c r="H1119" s="10">
        <f t="shared" si="546"/>
        <v>0</v>
      </c>
      <c r="I1119" s="10">
        <f t="shared" si="546"/>
        <v>0</v>
      </c>
      <c r="J1119" s="10">
        <f t="shared" si="546"/>
        <v>0</v>
      </c>
      <c r="K1119" s="10">
        <f t="shared" si="546"/>
        <v>0</v>
      </c>
      <c r="L1119" s="10">
        <f t="shared" si="546"/>
        <v>0</v>
      </c>
      <c r="M1119" s="10">
        <f t="shared" si="546"/>
        <v>493000</v>
      </c>
      <c r="N1119" s="10">
        <f t="shared" si="546"/>
        <v>0</v>
      </c>
      <c r="O1119" s="30" t="s">
        <v>357</v>
      </c>
      <c r="P1119" s="30"/>
      <c r="Q1119" s="30" t="s">
        <v>372</v>
      </c>
    </row>
    <row r="1120" spans="1:17" ht="43.5" customHeight="1">
      <c r="A1120" s="32"/>
      <c r="B1120" s="31"/>
      <c r="C1120" s="30"/>
      <c r="D1120" s="9">
        <v>2018</v>
      </c>
      <c r="E1120" s="10">
        <f aca="true" t="shared" si="547" ref="E1120:F1122">G1120+I1120+K1120+M1120</f>
        <v>74000</v>
      </c>
      <c r="F1120" s="10">
        <f t="shared" si="547"/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74000</v>
      </c>
      <c r="N1120" s="10">
        <v>0</v>
      </c>
      <c r="O1120" s="30"/>
      <c r="P1120" s="30"/>
      <c r="Q1120" s="30"/>
    </row>
    <row r="1121" spans="1:17" ht="43.5" customHeight="1">
      <c r="A1121" s="32"/>
      <c r="B1121" s="31"/>
      <c r="C1121" s="30"/>
      <c r="D1121" s="9">
        <v>2019</v>
      </c>
      <c r="E1121" s="10">
        <f t="shared" si="547"/>
        <v>164000</v>
      </c>
      <c r="F1121" s="10">
        <f t="shared" si="547"/>
        <v>0</v>
      </c>
      <c r="G1121" s="10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164000</v>
      </c>
      <c r="N1121" s="10">
        <v>0</v>
      </c>
      <c r="O1121" s="30"/>
      <c r="P1121" s="30"/>
      <c r="Q1121" s="30"/>
    </row>
    <row r="1122" spans="1:17" ht="33.75" customHeight="1">
      <c r="A1122" s="32"/>
      <c r="B1122" s="31"/>
      <c r="C1122" s="30"/>
      <c r="D1122" s="9">
        <v>2020</v>
      </c>
      <c r="E1122" s="10">
        <f t="shared" si="547"/>
        <v>255000</v>
      </c>
      <c r="F1122" s="10">
        <f t="shared" si="547"/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255000</v>
      </c>
      <c r="N1122" s="10">
        <v>0</v>
      </c>
      <c r="O1122" s="30"/>
      <c r="P1122" s="30"/>
      <c r="Q1122" s="30"/>
    </row>
    <row r="1123" spans="1:17" ht="43.5" customHeight="1">
      <c r="A1123" s="32" t="s">
        <v>421</v>
      </c>
      <c r="B1123" s="31" t="s">
        <v>374</v>
      </c>
      <c r="C1123" s="30" t="s">
        <v>190</v>
      </c>
      <c r="D1123" s="9" t="s">
        <v>1</v>
      </c>
      <c r="E1123" s="10">
        <f aca="true" t="shared" si="548" ref="E1123:N1123">E1124+E1125+E1126</f>
        <v>500000</v>
      </c>
      <c r="F1123" s="10">
        <f t="shared" si="548"/>
        <v>0</v>
      </c>
      <c r="G1123" s="10">
        <f t="shared" si="548"/>
        <v>0</v>
      </c>
      <c r="H1123" s="10">
        <f t="shared" si="548"/>
        <v>0</v>
      </c>
      <c r="I1123" s="10">
        <f t="shared" si="548"/>
        <v>0</v>
      </c>
      <c r="J1123" s="10">
        <f t="shared" si="548"/>
        <v>0</v>
      </c>
      <c r="K1123" s="10">
        <f t="shared" si="548"/>
        <v>0</v>
      </c>
      <c r="L1123" s="10">
        <f t="shared" si="548"/>
        <v>0</v>
      </c>
      <c r="M1123" s="10">
        <f t="shared" si="548"/>
        <v>500000</v>
      </c>
      <c r="N1123" s="10">
        <f t="shared" si="548"/>
        <v>0</v>
      </c>
      <c r="O1123" s="30" t="s">
        <v>357</v>
      </c>
      <c r="P1123" s="30"/>
      <c r="Q1123" s="30" t="s">
        <v>375</v>
      </c>
    </row>
    <row r="1124" spans="1:17" ht="43.5" customHeight="1">
      <c r="A1124" s="32"/>
      <c r="B1124" s="31"/>
      <c r="C1124" s="30"/>
      <c r="D1124" s="9">
        <v>2018</v>
      </c>
      <c r="E1124" s="10">
        <f aca="true" t="shared" si="549" ref="E1124:F1126">G1124+I1124+K1124+M1124</f>
        <v>50000</v>
      </c>
      <c r="F1124" s="10">
        <f t="shared" si="549"/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10">
        <v>50000</v>
      </c>
      <c r="N1124" s="10">
        <v>0</v>
      </c>
      <c r="O1124" s="30"/>
      <c r="P1124" s="30"/>
      <c r="Q1124" s="30"/>
    </row>
    <row r="1125" spans="1:17" ht="43.5" customHeight="1">
      <c r="A1125" s="32"/>
      <c r="B1125" s="31"/>
      <c r="C1125" s="30"/>
      <c r="D1125" s="9">
        <v>2019</v>
      </c>
      <c r="E1125" s="10">
        <f t="shared" si="549"/>
        <v>150000</v>
      </c>
      <c r="F1125" s="10">
        <f t="shared" si="549"/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150000</v>
      </c>
      <c r="N1125" s="10">
        <v>0</v>
      </c>
      <c r="O1125" s="30"/>
      <c r="P1125" s="30"/>
      <c r="Q1125" s="30"/>
    </row>
    <row r="1126" spans="1:17" ht="43.5" customHeight="1">
      <c r="A1126" s="32"/>
      <c r="B1126" s="31"/>
      <c r="C1126" s="30"/>
      <c r="D1126" s="9">
        <v>2020</v>
      </c>
      <c r="E1126" s="10">
        <f t="shared" si="549"/>
        <v>300000</v>
      </c>
      <c r="F1126" s="10">
        <f t="shared" si="549"/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10">
        <v>300000</v>
      </c>
      <c r="N1126" s="10">
        <v>0</v>
      </c>
      <c r="O1126" s="30"/>
      <c r="P1126" s="30"/>
      <c r="Q1126" s="30"/>
    </row>
    <row r="1127" spans="1:17" ht="43.5" customHeight="1">
      <c r="A1127" s="32" t="s">
        <v>422</v>
      </c>
      <c r="B1127" s="31" t="s">
        <v>377</v>
      </c>
      <c r="C1127" s="30" t="s">
        <v>190</v>
      </c>
      <c r="D1127" s="9" t="s">
        <v>1</v>
      </c>
      <c r="E1127" s="10">
        <f aca="true" t="shared" si="550" ref="E1127:N1127">E1128+E1129+E1130</f>
        <v>2000000</v>
      </c>
      <c r="F1127" s="10">
        <f t="shared" si="550"/>
        <v>0</v>
      </c>
      <c r="G1127" s="10">
        <f t="shared" si="550"/>
        <v>0</v>
      </c>
      <c r="H1127" s="10">
        <f t="shared" si="550"/>
        <v>0</v>
      </c>
      <c r="I1127" s="10">
        <f t="shared" si="550"/>
        <v>0</v>
      </c>
      <c r="J1127" s="10">
        <f t="shared" si="550"/>
        <v>0</v>
      </c>
      <c r="K1127" s="10">
        <f t="shared" si="550"/>
        <v>0</v>
      </c>
      <c r="L1127" s="10">
        <f t="shared" si="550"/>
        <v>0</v>
      </c>
      <c r="M1127" s="10">
        <f t="shared" si="550"/>
        <v>2000000</v>
      </c>
      <c r="N1127" s="10">
        <f t="shared" si="550"/>
        <v>0</v>
      </c>
      <c r="O1127" s="30" t="s">
        <v>357</v>
      </c>
      <c r="P1127" s="30"/>
      <c r="Q1127" s="30" t="s">
        <v>378</v>
      </c>
    </row>
    <row r="1128" spans="1:17" ht="43.5" customHeight="1">
      <c r="A1128" s="32"/>
      <c r="B1128" s="31"/>
      <c r="C1128" s="30"/>
      <c r="D1128" s="9">
        <v>2018</v>
      </c>
      <c r="E1128" s="10">
        <f aca="true" t="shared" si="551" ref="E1128:F1130">G1128+I1128+K1128+M1128</f>
        <v>500000</v>
      </c>
      <c r="F1128" s="10">
        <f t="shared" si="551"/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500000</v>
      </c>
      <c r="N1128" s="10">
        <v>0</v>
      </c>
      <c r="O1128" s="30"/>
      <c r="P1128" s="30"/>
      <c r="Q1128" s="30"/>
    </row>
    <row r="1129" spans="1:17" ht="43.5" customHeight="1">
      <c r="A1129" s="32"/>
      <c r="B1129" s="31"/>
      <c r="C1129" s="30"/>
      <c r="D1129" s="9">
        <v>2019</v>
      </c>
      <c r="E1129" s="10">
        <f t="shared" si="551"/>
        <v>1000000</v>
      </c>
      <c r="F1129" s="10">
        <f t="shared" si="551"/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1000000</v>
      </c>
      <c r="N1129" s="10">
        <v>0</v>
      </c>
      <c r="O1129" s="30"/>
      <c r="P1129" s="30"/>
      <c r="Q1129" s="30"/>
    </row>
    <row r="1130" spans="1:17" ht="55.5" customHeight="1">
      <c r="A1130" s="32"/>
      <c r="B1130" s="31"/>
      <c r="C1130" s="30"/>
      <c r="D1130" s="9">
        <v>2020</v>
      </c>
      <c r="E1130" s="10">
        <f t="shared" si="551"/>
        <v>500000</v>
      </c>
      <c r="F1130" s="10">
        <f t="shared" si="551"/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500000</v>
      </c>
      <c r="N1130" s="10">
        <v>0</v>
      </c>
      <c r="O1130" s="30"/>
      <c r="P1130" s="30"/>
      <c r="Q1130" s="30"/>
    </row>
    <row r="1131" spans="1:17" ht="43.5" customHeight="1">
      <c r="A1131" s="32" t="s">
        <v>423</v>
      </c>
      <c r="B1131" s="31" t="s">
        <v>380</v>
      </c>
      <c r="C1131" s="30" t="s">
        <v>188</v>
      </c>
      <c r="D1131" s="9" t="s">
        <v>1</v>
      </c>
      <c r="E1131" s="10">
        <f aca="true" t="shared" si="552" ref="E1131:N1131">E1132+E1133+E1134</f>
        <v>650000</v>
      </c>
      <c r="F1131" s="10">
        <f t="shared" si="552"/>
        <v>0</v>
      </c>
      <c r="G1131" s="10">
        <f t="shared" si="552"/>
        <v>0</v>
      </c>
      <c r="H1131" s="10">
        <f t="shared" si="552"/>
        <v>0</v>
      </c>
      <c r="I1131" s="10">
        <f t="shared" si="552"/>
        <v>0</v>
      </c>
      <c r="J1131" s="10">
        <f t="shared" si="552"/>
        <v>0</v>
      </c>
      <c r="K1131" s="10">
        <f t="shared" si="552"/>
        <v>0</v>
      </c>
      <c r="L1131" s="10">
        <f t="shared" si="552"/>
        <v>0</v>
      </c>
      <c r="M1131" s="10">
        <f t="shared" si="552"/>
        <v>650000</v>
      </c>
      <c r="N1131" s="10">
        <f t="shared" si="552"/>
        <v>0</v>
      </c>
      <c r="O1131" s="30" t="s">
        <v>357</v>
      </c>
      <c r="P1131" s="30"/>
      <c r="Q1131" s="30" t="s">
        <v>381</v>
      </c>
    </row>
    <row r="1132" spans="1:17" ht="43.5" customHeight="1">
      <c r="A1132" s="32"/>
      <c r="B1132" s="31"/>
      <c r="C1132" s="30"/>
      <c r="D1132" s="9">
        <v>2018</v>
      </c>
      <c r="E1132" s="10">
        <f aca="true" t="shared" si="553" ref="E1132:F1134">G1132+I1132+K1132+M1132</f>
        <v>50000</v>
      </c>
      <c r="F1132" s="10">
        <f t="shared" si="553"/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50000</v>
      </c>
      <c r="N1132" s="10">
        <v>0</v>
      </c>
      <c r="O1132" s="30"/>
      <c r="P1132" s="30"/>
      <c r="Q1132" s="30"/>
    </row>
    <row r="1133" spans="1:17" ht="43.5" customHeight="1">
      <c r="A1133" s="32"/>
      <c r="B1133" s="31"/>
      <c r="C1133" s="30"/>
      <c r="D1133" s="9">
        <v>2019</v>
      </c>
      <c r="E1133" s="10">
        <f t="shared" si="553"/>
        <v>100000</v>
      </c>
      <c r="F1133" s="10">
        <f t="shared" si="553"/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100000</v>
      </c>
      <c r="N1133" s="10">
        <v>0</v>
      </c>
      <c r="O1133" s="30"/>
      <c r="P1133" s="30"/>
      <c r="Q1133" s="30"/>
    </row>
    <row r="1134" spans="1:17" ht="43.5" customHeight="1">
      <c r="A1134" s="32"/>
      <c r="B1134" s="31"/>
      <c r="C1134" s="30"/>
      <c r="D1134" s="9">
        <v>2020</v>
      </c>
      <c r="E1134" s="10">
        <f t="shared" si="553"/>
        <v>500000</v>
      </c>
      <c r="F1134" s="10">
        <f t="shared" si="553"/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500000</v>
      </c>
      <c r="N1134" s="10">
        <v>0</v>
      </c>
      <c r="O1134" s="30"/>
      <c r="P1134" s="30"/>
      <c r="Q1134" s="30"/>
    </row>
    <row r="1135" spans="1:17" ht="43.5" customHeight="1">
      <c r="A1135" s="32" t="s">
        <v>424</v>
      </c>
      <c r="B1135" s="31" t="s">
        <v>383</v>
      </c>
      <c r="C1135" s="30" t="s">
        <v>188</v>
      </c>
      <c r="D1135" s="9" t="s">
        <v>1</v>
      </c>
      <c r="E1135" s="10">
        <f aca="true" t="shared" si="554" ref="E1135:N1135">E1136+E1137+E1138</f>
        <v>500000</v>
      </c>
      <c r="F1135" s="10">
        <f t="shared" si="554"/>
        <v>11050</v>
      </c>
      <c r="G1135" s="10">
        <f t="shared" si="554"/>
        <v>0</v>
      </c>
      <c r="H1135" s="10">
        <f t="shared" si="554"/>
        <v>0</v>
      </c>
      <c r="I1135" s="10">
        <f t="shared" si="554"/>
        <v>0</v>
      </c>
      <c r="J1135" s="10">
        <f t="shared" si="554"/>
        <v>0</v>
      </c>
      <c r="K1135" s="10">
        <f t="shared" si="554"/>
        <v>0</v>
      </c>
      <c r="L1135" s="10">
        <f t="shared" si="554"/>
        <v>0</v>
      </c>
      <c r="M1135" s="10">
        <f t="shared" si="554"/>
        <v>500000</v>
      </c>
      <c r="N1135" s="10">
        <f t="shared" si="554"/>
        <v>11050</v>
      </c>
      <c r="O1135" s="30" t="s">
        <v>357</v>
      </c>
      <c r="P1135" s="30"/>
      <c r="Q1135" s="30" t="s">
        <v>384</v>
      </c>
    </row>
    <row r="1136" spans="1:17" ht="43.5" customHeight="1">
      <c r="A1136" s="32"/>
      <c r="B1136" s="31"/>
      <c r="C1136" s="30"/>
      <c r="D1136" s="9">
        <v>2018</v>
      </c>
      <c r="E1136" s="10">
        <f aca="true" t="shared" si="555" ref="E1136:F1138">G1136+I1136+K1136+M1136</f>
        <v>100000</v>
      </c>
      <c r="F1136" s="10">
        <f t="shared" si="555"/>
        <v>11050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100000</v>
      </c>
      <c r="N1136" s="10">
        <v>11050</v>
      </c>
      <c r="O1136" s="30"/>
      <c r="P1136" s="30"/>
      <c r="Q1136" s="30"/>
    </row>
    <row r="1137" spans="1:17" ht="43.5" customHeight="1">
      <c r="A1137" s="32"/>
      <c r="B1137" s="31"/>
      <c r="C1137" s="30"/>
      <c r="D1137" s="9">
        <v>2019</v>
      </c>
      <c r="E1137" s="10">
        <f t="shared" si="555"/>
        <v>200000</v>
      </c>
      <c r="F1137" s="10">
        <f t="shared" si="555"/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200000</v>
      </c>
      <c r="N1137" s="10">
        <v>0</v>
      </c>
      <c r="O1137" s="30"/>
      <c r="P1137" s="30"/>
      <c r="Q1137" s="30"/>
    </row>
    <row r="1138" spans="1:17" ht="43.5" customHeight="1">
      <c r="A1138" s="32"/>
      <c r="B1138" s="31"/>
      <c r="C1138" s="30"/>
      <c r="D1138" s="9">
        <v>2020</v>
      </c>
      <c r="E1138" s="10">
        <f t="shared" si="555"/>
        <v>200000</v>
      </c>
      <c r="F1138" s="10">
        <f t="shared" si="555"/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200000</v>
      </c>
      <c r="N1138" s="10">
        <v>0</v>
      </c>
      <c r="O1138" s="30"/>
      <c r="P1138" s="30"/>
      <c r="Q1138" s="30"/>
    </row>
    <row r="1139" spans="1:17" ht="43.5" customHeight="1">
      <c r="A1139" s="32" t="s">
        <v>425</v>
      </c>
      <c r="B1139" s="31" t="s">
        <v>386</v>
      </c>
      <c r="C1139" s="30" t="s">
        <v>188</v>
      </c>
      <c r="D1139" s="9" t="s">
        <v>1</v>
      </c>
      <c r="E1139" s="10">
        <f aca="true" t="shared" si="556" ref="E1139:N1139">E1140+E1141+E1142</f>
        <v>90000</v>
      </c>
      <c r="F1139" s="10">
        <f t="shared" si="556"/>
        <v>0</v>
      </c>
      <c r="G1139" s="10">
        <f t="shared" si="556"/>
        <v>0</v>
      </c>
      <c r="H1139" s="10">
        <f t="shared" si="556"/>
        <v>0</v>
      </c>
      <c r="I1139" s="10">
        <f t="shared" si="556"/>
        <v>0</v>
      </c>
      <c r="J1139" s="10">
        <f t="shared" si="556"/>
        <v>0</v>
      </c>
      <c r="K1139" s="10">
        <f t="shared" si="556"/>
        <v>0</v>
      </c>
      <c r="L1139" s="10">
        <f t="shared" si="556"/>
        <v>0</v>
      </c>
      <c r="M1139" s="10">
        <f t="shared" si="556"/>
        <v>90000</v>
      </c>
      <c r="N1139" s="10">
        <f t="shared" si="556"/>
        <v>0</v>
      </c>
      <c r="O1139" s="30" t="s">
        <v>357</v>
      </c>
      <c r="P1139" s="30"/>
      <c r="Q1139" s="30" t="s">
        <v>387</v>
      </c>
    </row>
    <row r="1140" spans="1:17" ht="43.5" customHeight="1">
      <c r="A1140" s="32"/>
      <c r="B1140" s="31"/>
      <c r="C1140" s="30"/>
      <c r="D1140" s="9">
        <v>2018</v>
      </c>
      <c r="E1140" s="10">
        <f aca="true" t="shared" si="557" ref="E1140:F1142">G1140+I1140+K1140+M1140</f>
        <v>10000</v>
      </c>
      <c r="F1140" s="10">
        <f t="shared" si="557"/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10000</v>
      </c>
      <c r="N1140" s="10">
        <v>0</v>
      </c>
      <c r="O1140" s="30"/>
      <c r="P1140" s="30"/>
      <c r="Q1140" s="30"/>
    </row>
    <row r="1141" spans="1:17" ht="43.5" customHeight="1">
      <c r="A1141" s="32"/>
      <c r="B1141" s="31"/>
      <c r="C1141" s="30"/>
      <c r="D1141" s="9">
        <v>2019</v>
      </c>
      <c r="E1141" s="10">
        <f t="shared" si="557"/>
        <v>30000</v>
      </c>
      <c r="F1141" s="10">
        <f t="shared" si="557"/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30000</v>
      </c>
      <c r="N1141" s="10">
        <v>0</v>
      </c>
      <c r="O1141" s="30"/>
      <c r="P1141" s="30"/>
      <c r="Q1141" s="30"/>
    </row>
    <row r="1142" spans="1:17" ht="43.5" customHeight="1">
      <c r="A1142" s="32"/>
      <c r="B1142" s="31"/>
      <c r="C1142" s="30"/>
      <c r="D1142" s="9">
        <v>2020</v>
      </c>
      <c r="E1142" s="10">
        <f t="shared" si="557"/>
        <v>50000</v>
      </c>
      <c r="F1142" s="10">
        <f t="shared" si="557"/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50000</v>
      </c>
      <c r="N1142" s="10">
        <v>0</v>
      </c>
      <c r="O1142" s="30"/>
      <c r="P1142" s="30"/>
      <c r="Q1142" s="30"/>
    </row>
    <row r="1143" spans="1:17" ht="43.5" customHeight="1">
      <c r="A1143" s="32" t="s">
        <v>426</v>
      </c>
      <c r="B1143" s="31" t="s">
        <v>390</v>
      </c>
      <c r="C1143" s="30" t="s">
        <v>444</v>
      </c>
      <c r="D1143" s="9" t="s">
        <v>1</v>
      </c>
      <c r="E1143" s="10">
        <f aca="true" t="shared" si="558" ref="E1143:N1143">E1144+E1145+E1146</f>
        <v>60000</v>
      </c>
      <c r="F1143" s="10">
        <f t="shared" si="558"/>
        <v>0</v>
      </c>
      <c r="G1143" s="10">
        <f t="shared" si="558"/>
        <v>0</v>
      </c>
      <c r="H1143" s="10">
        <f t="shared" si="558"/>
        <v>0</v>
      </c>
      <c r="I1143" s="10">
        <f t="shared" si="558"/>
        <v>0</v>
      </c>
      <c r="J1143" s="10">
        <f t="shared" si="558"/>
        <v>0</v>
      </c>
      <c r="K1143" s="10">
        <f t="shared" si="558"/>
        <v>0</v>
      </c>
      <c r="L1143" s="10">
        <f t="shared" si="558"/>
        <v>0</v>
      </c>
      <c r="M1143" s="10">
        <f t="shared" si="558"/>
        <v>60000</v>
      </c>
      <c r="N1143" s="10">
        <f t="shared" si="558"/>
        <v>0</v>
      </c>
      <c r="O1143" s="30" t="s">
        <v>357</v>
      </c>
      <c r="P1143" s="30"/>
      <c r="Q1143" s="30" t="s">
        <v>391</v>
      </c>
    </row>
    <row r="1144" spans="1:17" ht="43.5" customHeight="1">
      <c r="A1144" s="32"/>
      <c r="B1144" s="31"/>
      <c r="C1144" s="30"/>
      <c r="D1144" s="9">
        <v>2018</v>
      </c>
      <c r="E1144" s="10">
        <f aca="true" t="shared" si="559" ref="E1144:F1146">G1144+I1144+K1144+M1144</f>
        <v>10000</v>
      </c>
      <c r="F1144" s="10">
        <f t="shared" si="559"/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10000</v>
      </c>
      <c r="N1144" s="10">
        <v>0</v>
      </c>
      <c r="O1144" s="30"/>
      <c r="P1144" s="30"/>
      <c r="Q1144" s="30"/>
    </row>
    <row r="1145" spans="1:17" ht="43.5" customHeight="1">
      <c r="A1145" s="32"/>
      <c r="B1145" s="31"/>
      <c r="C1145" s="30"/>
      <c r="D1145" s="9">
        <v>2019</v>
      </c>
      <c r="E1145" s="10">
        <f t="shared" si="559"/>
        <v>20000</v>
      </c>
      <c r="F1145" s="10">
        <f t="shared" si="559"/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20000</v>
      </c>
      <c r="N1145" s="10">
        <v>0</v>
      </c>
      <c r="O1145" s="30"/>
      <c r="P1145" s="30"/>
      <c r="Q1145" s="30"/>
    </row>
    <row r="1146" spans="1:17" ht="43.5" customHeight="1">
      <c r="A1146" s="32"/>
      <c r="B1146" s="31"/>
      <c r="C1146" s="30"/>
      <c r="D1146" s="9">
        <v>2020</v>
      </c>
      <c r="E1146" s="10">
        <f t="shared" si="559"/>
        <v>30000</v>
      </c>
      <c r="F1146" s="10">
        <f t="shared" si="559"/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30000</v>
      </c>
      <c r="N1146" s="10">
        <v>0</v>
      </c>
      <c r="O1146" s="30"/>
      <c r="P1146" s="30"/>
      <c r="Q1146" s="30"/>
    </row>
    <row r="1147" spans="1:17" ht="43.5" customHeight="1">
      <c r="A1147" s="32" t="s">
        <v>427</v>
      </c>
      <c r="B1147" s="31" t="s">
        <v>393</v>
      </c>
      <c r="C1147" s="30" t="s">
        <v>183</v>
      </c>
      <c r="D1147" s="9" t="s">
        <v>1</v>
      </c>
      <c r="E1147" s="10">
        <f aca="true" t="shared" si="560" ref="E1147:N1147">E1148+E1149+E1150</f>
        <v>50000</v>
      </c>
      <c r="F1147" s="10">
        <f t="shared" si="560"/>
        <v>100</v>
      </c>
      <c r="G1147" s="10">
        <f t="shared" si="560"/>
        <v>0</v>
      </c>
      <c r="H1147" s="10">
        <f t="shared" si="560"/>
        <v>0</v>
      </c>
      <c r="I1147" s="10">
        <f t="shared" si="560"/>
        <v>0</v>
      </c>
      <c r="J1147" s="10">
        <f t="shared" si="560"/>
        <v>0</v>
      </c>
      <c r="K1147" s="10">
        <f t="shared" si="560"/>
        <v>0</v>
      </c>
      <c r="L1147" s="10">
        <f t="shared" si="560"/>
        <v>0</v>
      </c>
      <c r="M1147" s="10">
        <f t="shared" si="560"/>
        <v>50000</v>
      </c>
      <c r="N1147" s="10">
        <f t="shared" si="560"/>
        <v>100</v>
      </c>
      <c r="O1147" s="30" t="s">
        <v>357</v>
      </c>
      <c r="P1147" s="30"/>
      <c r="Q1147" s="30" t="s">
        <v>394</v>
      </c>
    </row>
    <row r="1148" spans="1:17" ht="43.5" customHeight="1">
      <c r="A1148" s="32"/>
      <c r="B1148" s="31"/>
      <c r="C1148" s="30"/>
      <c r="D1148" s="9">
        <v>2018</v>
      </c>
      <c r="E1148" s="10">
        <f aca="true" t="shared" si="561" ref="E1148:F1150">G1148+I1148+K1148+M1148</f>
        <v>10000</v>
      </c>
      <c r="F1148" s="10">
        <f t="shared" si="561"/>
        <v>100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10000</v>
      </c>
      <c r="N1148" s="10">
        <v>100</v>
      </c>
      <c r="O1148" s="30"/>
      <c r="P1148" s="30"/>
      <c r="Q1148" s="30"/>
    </row>
    <row r="1149" spans="1:17" ht="43.5" customHeight="1">
      <c r="A1149" s="32"/>
      <c r="B1149" s="31"/>
      <c r="C1149" s="30"/>
      <c r="D1149" s="9">
        <v>2019</v>
      </c>
      <c r="E1149" s="10">
        <f t="shared" si="561"/>
        <v>20000</v>
      </c>
      <c r="F1149" s="10">
        <f t="shared" si="561"/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20000</v>
      </c>
      <c r="N1149" s="10">
        <v>0</v>
      </c>
      <c r="O1149" s="30"/>
      <c r="P1149" s="30"/>
      <c r="Q1149" s="30"/>
    </row>
    <row r="1150" spans="1:17" ht="43.5" customHeight="1">
      <c r="A1150" s="32"/>
      <c r="B1150" s="31"/>
      <c r="C1150" s="30"/>
      <c r="D1150" s="9">
        <v>2020</v>
      </c>
      <c r="E1150" s="10">
        <f t="shared" si="561"/>
        <v>20000</v>
      </c>
      <c r="F1150" s="10">
        <f t="shared" si="561"/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20000</v>
      </c>
      <c r="N1150" s="10">
        <v>0</v>
      </c>
      <c r="O1150" s="30"/>
      <c r="P1150" s="30"/>
      <c r="Q1150" s="30"/>
    </row>
    <row r="1151" spans="1:17" ht="43.5" customHeight="1">
      <c r="A1151" s="32" t="s">
        <v>428</v>
      </c>
      <c r="B1151" s="31" t="s">
        <v>396</v>
      </c>
      <c r="C1151" s="30" t="s">
        <v>190</v>
      </c>
      <c r="D1151" s="9" t="s">
        <v>1</v>
      </c>
      <c r="E1151" s="10">
        <f aca="true" t="shared" si="562" ref="E1151:N1151">E1152+E1153+E1154</f>
        <v>6737000</v>
      </c>
      <c r="F1151" s="10">
        <f t="shared" si="562"/>
        <v>54000</v>
      </c>
      <c r="G1151" s="10">
        <f t="shared" si="562"/>
        <v>0</v>
      </c>
      <c r="H1151" s="10">
        <f t="shared" si="562"/>
        <v>0</v>
      </c>
      <c r="I1151" s="10">
        <f t="shared" si="562"/>
        <v>0</v>
      </c>
      <c r="J1151" s="10">
        <f t="shared" si="562"/>
        <v>0</v>
      </c>
      <c r="K1151" s="10">
        <f t="shared" si="562"/>
        <v>0</v>
      </c>
      <c r="L1151" s="10">
        <f t="shared" si="562"/>
        <v>0</v>
      </c>
      <c r="M1151" s="10">
        <f t="shared" si="562"/>
        <v>6737000</v>
      </c>
      <c r="N1151" s="10">
        <f t="shared" si="562"/>
        <v>54000</v>
      </c>
      <c r="O1151" s="30" t="s">
        <v>357</v>
      </c>
      <c r="P1151" s="30"/>
      <c r="Q1151" s="30" t="s">
        <v>375</v>
      </c>
    </row>
    <row r="1152" spans="1:17" ht="43.5" customHeight="1">
      <c r="A1152" s="32"/>
      <c r="B1152" s="31"/>
      <c r="C1152" s="30"/>
      <c r="D1152" s="9">
        <v>2018</v>
      </c>
      <c r="E1152" s="10">
        <f aca="true" t="shared" si="563" ref="E1152:F1154">G1152+I1152+K1152+M1152</f>
        <v>1220000</v>
      </c>
      <c r="F1152" s="10">
        <f t="shared" si="563"/>
        <v>54000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1220000</v>
      </c>
      <c r="N1152" s="10">
        <v>54000</v>
      </c>
      <c r="O1152" s="30"/>
      <c r="P1152" s="30"/>
      <c r="Q1152" s="30"/>
    </row>
    <row r="1153" spans="1:17" ht="43.5" customHeight="1">
      <c r="A1153" s="32"/>
      <c r="B1153" s="31"/>
      <c r="C1153" s="30"/>
      <c r="D1153" s="9">
        <v>2019</v>
      </c>
      <c r="E1153" s="10">
        <f t="shared" si="563"/>
        <v>2500000</v>
      </c>
      <c r="F1153" s="10">
        <f t="shared" si="563"/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2500000</v>
      </c>
      <c r="N1153" s="10">
        <v>0</v>
      </c>
      <c r="O1153" s="30"/>
      <c r="P1153" s="30"/>
      <c r="Q1153" s="30"/>
    </row>
    <row r="1154" spans="1:17" ht="57" customHeight="1">
      <c r="A1154" s="32"/>
      <c r="B1154" s="31"/>
      <c r="C1154" s="30"/>
      <c r="D1154" s="9">
        <v>2020</v>
      </c>
      <c r="E1154" s="10">
        <f t="shared" si="563"/>
        <v>3017000</v>
      </c>
      <c r="F1154" s="10">
        <f t="shared" si="563"/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3017000</v>
      </c>
      <c r="N1154" s="10">
        <v>0</v>
      </c>
      <c r="O1154" s="30"/>
      <c r="P1154" s="30"/>
      <c r="Q1154" s="30"/>
    </row>
    <row r="1155" spans="1:17" ht="43.5" customHeight="1">
      <c r="A1155" s="32" t="s">
        <v>429</v>
      </c>
      <c r="B1155" s="31" t="s">
        <v>397</v>
      </c>
      <c r="C1155" s="30" t="s">
        <v>65</v>
      </c>
      <c r="D1155" s="9" t="s">
        <v>1</v>
      </c>
      <c r="E1155" s="10">
        <f aca="true" t="shared" si="564" ref="E1155:N1155">E1156+E1157+E1158</f>
        <v>108000</v>
      </c>
      <c r="F1155" s="10">
        <f t="shared" si="564"/>
        <v>5000</v>
      </c>
      <c r="G1155" s="10">
        <f t="shared" si="564"/>
        <v>0</v>
      </c>
      <c r="H1155" s="10">
        <f t="shared" si="564"/>
        <v>0</v>
      </c>
      <c r="I1155" s="10">
        <f t="shared" si="564"/>
        <v>0</v>
      </c>
      <c r="J1155" s="10">
        <f t="shared" si="564"/>
        <v>0</v>
      </c>
      <c r="K1155" s="10">
        <f t="shared" si="564"/>
        <v>0</v>
      </c>
      <c r="L1155" s="10">
        <f t="shared" si="564"/>
        <v>0</v>
      </c>
      <c r="M1155" s="10">
        <f t="shared" si="564"/>
        <v>108000</v>
      </c>
      <c r="N1155" s="10">
        <f t="shared" si="564"/>
        <v>5000</v>
      </c>
      <c r="O1155" s="30" t="s">
        <v>357</v>
      </c>
      <c r="P1155" s="30"/>
      <c r="Q1155" s="30" t="s">
        <v>398</v>
      </c>
    </row>
    <row r="1156" spans="1:17" ht="43.5" customHeight="1">
      <c r="A1156" s="32"/>
      <c r="B1156" s="31"/>
      <c r="C1156" s="30"/>
      <c r="D1156" s="9">
        <v>2018</v>
      </c>
      <c r="E1156" s="10">
        <f aca="true" t="shared" si="565" ref="E1156:F1158">G1156+I1156+K1156+M1156</f>
        <v>78000</v>
      </c>
      <c r="F1156" s="10">
        <f t="shared" si="565"/>
        <v>5000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78000</v>
      </c>
      <c r="N1156" s="10">
        <v>5000</v>
      </c>
      <c r="O1156" s="30"/>
      <c r="P1156" s="30"/>
      <c r="Q1156" s="30"/>
    </row>
    <row r="1157" spans="1:17" ht="43.5" customHeight="1">
      <c r="A1157" s="32"/>
      <c r="B1157" s="31"/>
      <c r="C1157" s="30"/>
      <c r="D1157" s="9">
        <v>2019</v>
      </c>
      <c r="E1157" s="10">
        <f t="shared" si="565"/>
        <v>30000</v>
      </c>
      <c r="F1157" s="10">
        <f t="shared" si="565"/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30000</v>
      </c>
      <c r="N1157" s="10">
        <v>0</v>
      </c>
      <c r="O1157" s="30"/>
      <c r="P1157" s="30"/>
      <c r="Q1157" s="30"/>
    </row>
    <row r="1158" spans="1:17" ht="43.5" customHeight="1">
      <c r="A1158" s="32"/>
      <c r="B1158" s="31"/>
      <c r="C1158" s="30"/>
      <c r="D1158" s="9">
        <v>2020</v>
      </c>
      <c r="E1158" s="10">
        <f t="shared" si="565"/>
        <v>0</v>
      </c>
      <c r="F1158" s="10">
        <f t="shared" si="565"/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30"/>
      <c r="P1158" s="30"/>
      <c r="Q1158" s="30"/>
    </row>
    <row r="1159" spans="1:17" ht="43.5" customHeight="1">
      <c r="A1159" s="32" t="s">
        <v>430</v>
      </c>
      <c r="B1159" s="31" t="s">
        <v>399</v>
      </c>
      <c r="C1159" s="30" t="s">
        <v>142</v>
      </c>
      <c r="D1159" s="9" t="s">
        <v>1</v>
      </c>
      <c r="E1159" s="10">
        <f aca="true" t="shared" si="566" ref="E1159:N1159">E1160+E1161+E1162</f>
        <v>11500</v>
      </c>
      <c r="F1159" s="10">
        <f t="shared" si="566"/>
        <v>1000</v>
      </c>
      <c r="G1159" s="10">
        <f t="shared" si="566"/>
        <v>0</v>
      </c>
      <c r="H1159" s="10">
        <f t="shared" si="566"/>
        <v>0</v>
      </c>
      <c r="I1159" s="10">
        <f t="shared" si="566"/>
        <v>0</v>
      </c>
      <c r="J1159" s="10">
        <f t="shared" si="566"/>
        <v>0</v>
      </c>
      <c r="K1159" s="10">
        <f t="shared" si="566"/>
        <v>0</v>
      </c>
      <c r="L1159" s="10">
        <f t="shared" si="566"/>
        <v>0</v>
      </c>
      <c r="M1159" s="10">
        <f t="shared" si="566"/>
        <v>11500</v>
      </c>
      <c r="N1159" s="10">
        <f t="shared" si="566"/>
        <v>1000</v>
      </c>
      <c r="O1159" s="30" t="s">
        <v>357</v>
      </c>
      <c r="P1159" s="30"/>
      <c r="Q1159" s="30" t="s">
        <v>400</v>
      </c>
    </row>
    <row r="1160" spans="1:17" ht="43.5" customHeight="1">
      <c r="A1160" s="32"/>
      <c r="B1160" s="31"/>
      <c r="C1160" s="30"/>
      <c r="D1160" s="9">
        <v>2018</v>
      </c>
      <c r="E1160" s="10">
        <f aca="true" t="shared" si="567" ref="E1160:F1162">G1160+I1160+K1160+M1160</f>
        <v>6500</v>
      </c>
      <c r="F1160" s="10">
        <f t="shared" si="567"/>
        <v>1000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6500</v>
      </c>
      <c r="N1160" s="10">
        <v>1000</v>
      </c>
      <c r="O1160" s="30"/>
      <c r="P1160" s="30"/>
      <c r="Q1160" s="30"/>
    </row>
    <row r="1161" spans="1:17" ht="43.5" customHeight="1">
      <c r="A1161" s="32"/>
      <c r="B1161" s="31"/>
      <c r="C1161" s="30"/>
      <c r="D1161" s="9">
        <v>2019</v>
      </c>
      <c r="E1161" s="10">
        <f t="shared" si="567"/>
        <v>5000</v>
      </c>
      <c r="F1161" s="10">
        <f t="shared" si="567"/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5000</v>
      </c>
      <c r="N1161" s="10">
        <v>0</v>
      </c>
      <c r="O1161" s="30"/>
      <c r="P1161" s="30"/>
      <c r="Q1161" s="30"/>
    </row>
    <row r="1162" spans="1:17" ht="43.5" customHeight="1">
      <c r="A1162" s="32"/>
      <c r="B1162" s="31"/>
      <c r="C1162" s="30"/>
      <c r="D1162" s="9">
        <v>2020</v>
      </c>
      <c r="E1162" s="10">
        <f t="shared" si="567"/>
        <v>0</v>
      </c>
      <c r="F1162" s="10">
        <f t="shared" si="567"/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30"/>
      <c r="P1162" s="30"/>
      <c r="Q1162" s="30"/>
    </row>
    <row r="1163" spans="1:17" ht="43.5" customHeight="1">
      <c r="A1163" s="32" t="s">
        <v>431</v>
      </c>
      <c r="B1163" s="31" t="s">
        <v>401</v>
      </c>
      <c r="C1163" s="30" t="s">
        <v>109</v>
      </c>
      <c r="D1163" s="9" t="s">
        <v>1</v>
      </c>
      <c r="E1163" s="10">
        <f aca="true" t="shared" si="568" ref="E1163:N1163">E1164+E1165+E1166</f>
        <v>55000</v>
      </c>
      <c r="F1163" s="10">
        <f t="shared" si="568"/>
        <v>5000</v>
      </c>
      <c r="G1163" s="10">
        <f t="shared" si="568"/>
        <v>0</v>
      </c>
      <c r="H1163" s="10">
        <f t="shared" si="568"/>
        <v>0</v>
      </c>
      <c r="I1163" s="10">
        <f t="shared" si="568"/>
        <v>0</v>
      </c>
      <c r="J1163" s="10">
        <f t="shared" si="568"/>
        <v>0</v>
      </c>
      <c r="K1163" s="10">
        <f t="shared" si="568"/>
        <v>0</v>
      </c>
      <c r="L1163" s="10">
        <f t="shared" si="568"/>
        <v>0</v>
      </c>
      <c r="M1163" s="10">
        <f t="shared" si="568"/>
        <v>55000</v>
      </c>
      <c r="N1163" s="10">
        <f t="shared" si="568"/>
        <v>5000</v>
      </c>
      <c r="O1163" s="30" t="s">
        <v>357</v>
      </c>
      <c r="P1163" s="30"/>
      <c r="Q1163" s="30" t="s">
        <v>402</v>
      </c>
    </row>
    <row r="1164" spans="1:17" ht="43.5" customHeight="1">
      <c r="A1164" s="32"/>
      <c r="B1164" s="31"/>
      <c r="C1164" s="30"/>
      <c r="D1164" s="9">
        <v>2018</v>
      </c>
      <c r="E1164" s="10">
        <f aca="true" t="shared" si="569" ref="E1164:F1166">G1164+I1164+K1164+M1164</f>
        <v>55000</v>
      </c>
      <c r="F1164" s="10">
        <f t="shared" si="569"/>
        <v>5000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55000</v>
      </c>
      <c r="N1164" s="10">
        <v>5000</v>
      </c>
      <c r="O1164" s="30"/>
      <c r="P1164" s="30"/>
      <c r="Q1164" s="30"/>
    </row>
    <row r="1165" spans="1:17" ht="43.5" customHeight="1">
      <c r="A1165" s="32"/>
      <c r="B1165" s="31"/>
      <c r="C1165" s="30"/>
      <c r="D1165" s="9">
        <v>2019</v>
      </c>
      <c r="E1165" s="10">
        <f t="shared" si="569"/>
        <v>0</v>
      </c>
      <c r="F1165" s="10">
        <f t="shared" si="569"/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30"/>
      <c r="P1165" s="30"/>
      <c r="Q1165" s="30"/>
    </row>
    <row r="1166" spans="1:17" ht="39.75" customHeight="1">
      <c r="A1166" s="32"/>
      <c r="B1166" s="31"/>
      <c r="C1166" s="30"/>
      <c r="D1166" s="9">
        <v>2020</v>
      </c>
      <c r="E1166" s="10">
        <f t="shared" si="569"/>
        <v>0</v>
      </c>
      <c r="F1166" s="10">
        <f t="shared" si="569"/>
        <v>0</v>
      </c>
      <c r="G1166" s="10">
        <v>0</v>
      </c>
      <c r="H1166" s="10">
        <v>0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30"/>
      <c r="P1166" s="30"/>
      <c r="Q1166" s="30"/>
    </row>
    <row r="1167" spans="1:17" ht="43.5" customHeight="1">
      <c r="A1167" s="32" t="s">
        <v>432</v>
      </c>
      <c r="B1167" s="31" t="s">
        <v>403</v>
      </c>
      <c r="C1167" s="30" t="s">
        <v>190</v>
      </c>
      <c r="D1167" s="9" t="s">
        <v>1</v>
      </c>
      <c r="E1167" s="10">
        <f aca="true" t="shared" si="570" ref="E1167:N1167">E1168+E1169+E1170</f>
        <v>120000000</v>
      </c>
      <c r="F1167" s="10">
        <f t="shared" si="570"/>
        <v>0</v>
      </c>
      <c r="G1167" s="10">
        <f t="shared" si="570"/>
        <v>120000000</v>
      </c>
      <c r="H1167" s="10">
        <f t="shared" si="570"/>
        <v>0</v>
      </c>
      <c r="I1167" s="10">
        <f t="shared" si="570"/>
        <v>0</v>
      </c>
      <c r="J1167" s="10">
        <f t="shared" si="570"/>
        <v>0</v>
      </c>
      <c r="K1167" s="10">
        <f t="shared" si="570"/>
        <v>0</v>
      </c>
      <c r="L1167" s="10">
        <f t="shared" si="570"/>
        <v>0</v>
      </c>
      <c r="M1167" s="10">
        <f t="shared" si="570"/>
        <v>0</v>
      </c>
      <c r="N1167" s="10">
        <f t="shared" si="570"/>
        <v>0</v>
      </c>
      <c r="O1167" s="30" t="s">
        <v>357</v>
      </c>
      <c r="P1167" s="30"/>
      <c r="Q1167" s="30" t="s">
        <v>404</v>
      </c>
    </row>
    <row r="1168" spans="1:17" ht="43.5" customHeight="1">
      <c r="A1168" s="32"/>
      <c r="B1168" s="31"/>
      <c r="C1168" s="30"/>
      <c r="D1168" s="9">
        <v>2018</v>
      </c>
      <c r="E1168" s="10">
        <f aca="true" t="shared" si="571" ref="E1168:F1170">G1168+I1168+K1168+M1168</f>
        <v>50000000</v>
      </c>
      <c r="F1168" s="10">
        <f t="shared" si="571"/>
        <v>0</v>
      </c>
      <c r="G1168" s="10">
        <v>50000000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30"/>
      <c r="P1168" s="30"/>
      <c r="Q1168" s="30"/>
    </row>
    <row r="1169" spans="1:17" ht="43.5" customHeight="1">
      <c r="A1169" s="32"/>
      <c r="B1169" s="31"/>
      <c r="C1169" s="30"/>
      <c r="D1169" s="9">
        <v>2019</v>
      </c>
      <c r="E1169" s="10">
        <f t="shared" si="571"/>
        <v>53000000</v>
      </c>
      <c r="F1169" s="10">
        <f t="shared" si="571"/>
        <v>0</v>
      </c>
      <c r="G1169" s="10">
        <v>53000000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30"/>
      <c r="P1169" s="30"/>
      <c r="Q1169" s="30"/>
    </row>
    <row r="1170" spans="1:17" ht="43.5" customHeight="1">
      <c r="A1170" s="32"/>
      <c r="B1170" s="31"/>
      <c r="C1170" s="30"/>
      <c r="D1170" s="9">
        <v>2020</v>
      </c>
      <c r="E1170" s="10">
        <f t="shared" si="571"/>
        <v>17000000</v>
      </c>
      <c r="F1170" s="10">
        <f t="shared" si="571"/>
        <v>0</v>
      </c>
      <c r="G1170" s="10">
        <v>17000000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30"/>
      <c r="P1170" s="30"/>
      <c r="Q1170" s="30"/>
    </row>
    <row r="1171" spans="1:17" ht="43.5" customHeight="1">
      <c r="A1171" s="32" t="s">
        <v>433</v>
      </c>
      <c r="B1171" s="31" t="s">
        <v>405</v>
      </c>
      <c r="C1171" s="30" t="s">
        <v>190</v>
      </c>
      <c r="D1171" s="9" t="s">
        <v>1</v>
      </c>
      <c r="E1171" s="10">
        <f aca="true" t="shared" si="572" ref="E1171:N1171">E1172+E1173+E1174</f>
        <v>350200</v>
      </c>
      <c r="F1171" s="10">
        <f t="shared" si="572"/>
        <v>90050</v>
      </c>
      <c r="G1171" s="10">
        <f t="shared" si="572"/>
        <v>0</v>
      </c>
      <c r="H1171" s="10">
        <f t="shared" si="572"/>
        <v>0</v>
      </c>
      <c r="I1171" s="10">
        <f t="shared" si="572"/>
        <v>0</v>
      </c>
      <c r="J1171" s="10">
        <f t="shared" si="572"/>
        <v>0</v>
      </c>
      <c r="K1171" s="10">
        <f t="shared" si="572"/>
        <v>0</v>
      </c>
      <c r="L1171" s="10">
        <f t="shared" si="572"/>
        <v>0</v>
      </c>
      <c r="M1171" s="10">
        <f t="shared" si="572"/>
        <v>350200</v>
      </c>
      <c r="N1171" s="10">
        <f t="shared" si="572"/>
        <v>90050</v>
      </c>
      <c r="O1171" s="30" t="s">
        <v>357</v>
      </c>
      <c r="P1171" s="30"/>
      <c r="Q1171" s="30" t="s">
        <v>406</v>
      </c>
    </row>
    <row r="1172" spans="1:17" ht="43.5" customHeight="1">
      <c r="A1172" s="32"/>
      <c r="B1172" s="31"/>
      <c r="C1172" s="30"/>
      <c r="D1172" s="9">
        <v>2018</v>
      </c>
      <c r="E1172" s="10">
        <f aca="true" t="shared" si="573" ref="E1172:F1174">G1172+I1172+K1172+M1172</f>
        <v>350200</v>
      </c>
      <c r="F1172" s="10">
        <f t="shared" si="573"/>
        <v>90050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10">
        <v>350200</v>
      </c>
      <c r="N1172" s="10">
        <v>90050</v>
      </c>
      <c r="O1172" s="30"/>
      <c r="P1172" s="30"/>
      <c r="Q1172" s="30"/>
    </row>
    <row r="1173" spans="1:17" ht="36.75" customHeight="1">
      <c r="A1173" s="32"/>
      <c r="B1173" s="31"/>
      <c r="C1173" s="30"/>
      <c r="D1173" s="9">
        <v>2019</v>
      </c>
      <c r="E1173" s="10">
        <f t="shared" si="573"/>
        <v>0</v>
      </c>
      <c r="F1173" s="10">
        <f t="shared" si="573"/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30"/>
      <c r="P1173" s="30"/>
      <c r="Q1173" s="30"/>
    </row>
    <row r="1174" spans="1:17" ht="89.25" customHeight="1">
      <c r="A1174" s="32"/>
      <c r="B1174" s="31"/>
      <c r="C1174" s="30"/>
      <c r="D1174" s="9">
        <v>2020</v>
      </c>
      <c r="E1174" s="10">
        <f t="shared" si="573"/>
        <v>0</v>
      </c>
      <c r="F1174" s="10">
        <f t="shared" si="573"/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10">
        <v>0</v>
      </c>
      <c r="N1174" s="10">
        <v>0</v>
      </c>
      <c r="O1174" s="30"/>
      <c r="P1174" s="30"/>
      <c r="Q1174" s="30"/>
    </row>
    <row r="1175" spans="1:17" ht="43.5" customHeight="1">
      <c r="A1175" s="32" t="s">
        <v>434</v>
      </c>
      <c r="B1175" s="31" t="s">
        <v>407</v>
      </c>
      <c r="C1175" s="30" t="s">
        <v>190</v>
      </c>
      <c r="D1175" s="9" t="s">
        <v>1</v>
      </c>
      <c r="E1175" s="10">
        <f aca="true" t="shared" si="574" ref="E1175:N1175">E1176+E1177+E1178</f>
        <v>24000000</v>
      </c>
      <c r="F1175" s="10">
        <f t="shared" si="574"/>
        <v>0</v>
      </c>
      <c r="G1175" s="10">
        <f t="shared" si="574"/>
        <v>24000000</v>
      </c>
      <c r="H1175" s="10">
        <f t="shared" si="574"/>
        <v>0</v>
      </c>
      <c r="I1175" s="10">
        <f t="shared" si="574"/>
        <v>0</v>
      </c>
      <c r="J1175" s="10">
        <f t="shared" si="574"/>
        <v>0</v>
      </c>
      <c r="K1175" s="10">
        <f t="shared" si="574"/>
        <v>0</v>
      </c>
      <c r="L1175" s="10">
        <f t="shared" si="574"/>
        <v>0</v>
      </c>
      <c r="M1175" s="10">
        <f t="shared" si="574"/>
        <v>0</v>
      </c>
      <c r="N1175" s="10">
        <f t="shared" si="574"/>
        <v>0</v>
      </c>
      <c r="O1175" s="30" t="s">
        <v>357</v>
      </c>
      <c r="P1175" s="30"/>
      <c r="Q1175" s="30" t="s">
        <v>408</v>
      </c>
    </row>
    <row r="1176" spans="1:17" ht="43.5" customHeight="1">
      <c r="A1176" s="32"/>
      <c r="B1176" s="31"/>
      <c r="C1176" s="30"/>
      <c r="D1176" s="9">
        <v>2018</v>
      </c>
      <c r="E1176" s="10">
        <f aca="true" t="shared" si="575" ref="E1176:F1178">G1176+I1176+K1176+M1176</f>
        <v>9000000</v>
      </c>
      <c r="F1176" s="10">
        <f t="shared" si="575"/>
        <v>0</v>
      </c>
      <c r="G1176" s="10">
        <v>9000000</v>
      </c>
      <c r="H1176" s="10">
        <v>0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30"/>
      <c r="P1176" s="30"/>
      <c r="Q1176" s="30"/>
    </row>
    <row r="1177" spans="1:17" ht="43.5" customHeight="1">
      <c r="A1177" s="32"/>
      <c r="B1177" s="31"/>
      <c r="C1177" s="30"/>
      <c r="D1177" s="9">
        <v>2019</v>
      </c>
      <c r="E1177" s="10">
        <f t="shared" si="575"/>
        <v>9000000</v>
      </c>
      <c r="F1177" s="10">
        <f t="shared" si="575"/>
        <v>0</v>
      </c>
      <c r="G1177" s="10">
        <v>9000000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30"/>
      <c r="P1177" s="30"/>
      <c r="Q1177" s="30"/>
    </row>
    <row r="1178" spans="1:17" ht="43.5" customHeight="1">
      <c r="A1178" s="32"/>
      <c r="B1178" s="31"/>
      <c r="C1178" s="30"/>
      <c r="D1178" s="9">
        <v>2020</v>
      </c>
      <c r="E1178" s="10">
        <f t="shared" si="575"/>
        <v>6000000</v>
      </c>
      <c r="F1178" s="10">
        <f t="shared" si="575"/>
        <v>0</v>
      </c>
      <c r="G1178" s="10">
        <v>6000000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30"/>
      <c r="P1178" s="30"/>
      <c r="Q1178" s="30"/>
    </row>
    <row r="1179" spans="1:17" ht="43.5" customHeight="1">
      <c r="A1179" s="32" t="s">
        <v>435</v>
      </c>
      <c r="B1179" s="31" t="s">
        <v>409</v>
      </c>
      <c r="C1179" s="30" t="s">
        <v>263</v>
      </c>
      <c r="D1179" s="9" t="s">
        <v>1</v>
      </c>
      <c r="E1179" s="10">
        <f aca="true" t="shared" si="576" ref="E1179:N1179">E1180+E1181+E1182</f>
        <v>19277000</v>
      </c>
      <c r="F1179" s="10">
        <f t="shared" si="576"/>
        <v>1100</v>
      </c>
      <c r="G1179" s="10">
        <f t="shared" si="576"/>
        <v>0</v>
      </c>
      <c r="H1179" s="10">
        <f t="shared" si="576"/>
        <v>0</v>
      </c>
      <c r="I1179" s="10">
        <f t="shared" si="576"/>
        <v>0</v>
      </c>
      <c r="J1179" s="10">
        <f t="shared" si="576"/>
        <v>0</v>
      </c>
      <c r="K1179" s="10">
        <f t="shared" si="576"/>
        <v>0</v>
      </c>
      <c r="L1179" s="10">
        <f t="shared" si="576"/>
        <v>0</v>
      </c>
      <c r="M1179" s="10">
        <f t="shared" si="576"/>
        <v>19277000</v>
      </c>
      <c r="N1179" s="10">
        <f t="shared" si="576"/>
        <v>1100</v>
      </c>
      <c r="O1179" s="30" t="s">
        <v>357</v>
      </c>
      <c r="P1179" s="30"/>
      <c r="Q1179" s="30" t="s">
        <v>410</v>
      </c>
    </row>
    <row r="1180" spans="1:17" ht="43.5" customHeight="1">
      <c r="A1180" s="32"/>
      <c r="B1180" s="31"/>
      <c r="C1180" s="30"/>
      <c r="D1180" s="9">
        <v>2018</v>
      </c>
      <c r="E1180" s="10">
        <f aca="true" t="shared" si="577" ref="E1180:F1182">G1180+I1180+K1180+M1180</f>
        <v>643000</v>
      </c>
      <c r="F1180" s="10">
        <f t="shared" si="577"/>
        <v>1100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643000</v>
      </c>
      <c r="N1180" s="10">
        <v>1100</v>
      </c>
      <c r="O1180" s="30"/>
      <c r="P1180" s="30"/>
      <c r="Q1180" s="30"/>
    </row>
    <row r="1181" spans="1:17" ht="43.5" customHeight="1">
      <c r="A1181" s="32"/>
      <c r="B1181" s="31"/>
      <c r="C1181" s="30"/>
      <c r="D1181" s="9">
        <v>2019</v>
      </c>
      <c r="E1181" s="10">
        <f t="shared" si="577"/>
        <v>9767000</v>
      </c>
      <c r="F1181" s="10">
        <f t="shared" si="577"/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9767000</v>
      </c>
      <c r="N1181" s="10">
        <v>0</v>
      </c>
      <c r="O1181" s="30"/>
      <c r="P1181" s="30"/>
      <c r="Q1181" s="30"/>
    </row>
    <row r="1182" spans="1:17" ht="43.5" customHeight="1">
      <c r="A1182" s="32"/>
      <c r="B1182" s="31"/>
      <c r="C1182" s="30"/>
      <c r="D1182" s="9">
        <v>2020</v>
      </c>
      <c r="E1182" s="10">
        <f t="shared" si="577"/>
        <v>8867000</v>
      </c>
      <c r="F1182" s="10">
        <f t="shared" si="577"/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8867000</v>
      </c>
      <c r="N1182" s="10">
        <v>0</v>
      </c>
      <c r="O1182" s="30"/>
      <c r="P1182" s="30"/>
      <c r="Q1182" s="30"/>
    </row>
    <row r="1183" spans="1:17" ht="43.5" customHeight="1">
      <c r="A1183" s="32" t="s">
        <v>436</v>
      </c>
      <c r="B1183" s="31" t="s">
        <v>623</v>
      </c>
      <c r="C1183" s="30" t="s">
        <v>65</v>
      </c>
      <c r="D1183" s="9" t="s">
        <v>1</v>
      </c>
      <c r="E1183" s="10">
        <f aca="true" t="shared" si="578" ref="E1183:N1183">E1184+E1185+E1186</f>
        <v>2000000</v>
      </c>
      <c r="F1183" s="10">
        <f t="shared" si="578"/>
        <v>0</v>
      </c>
      <c r="G1183" s="10">
        <f t="shared" si="578"/>
        <v>0</v>
      </c>
      <c r="H1183" s="10">
        <f t="shared" si="578"/>
        <v>0</v>
      </c>
      <c r="I1183" s="10">
        <f t="shared" si="578"/>
        <v>0</v>
      </c>
      <c r="J1183" s="10">
        <f t="shared" si="578"/>
        <v>0</v>
      </c>
      <c r="K1183" s="10">
        <f t="shared" si="578"/>
        <v>0</v>
      </c>
      <c r="L1183" s="10">
        <f t="shared" si="578"/>
        <v>0</v>
      </c>
      <c r="M1183" s="10">
        <f t="shared" si="578"/>
        <v>2000000</v>
      </c>
      <c r="N1183" s="10">
        <f t="shared" si="578"/>
        <v>0</v>
      </c>
      <c r="O1183" s="30" t="s">
        <v>357</v>
      </c>
      <c r="P1183" s="30"/>
      <c r="Q1183" s="30" t="s">
        <v>411</v>
      </c>
    </row>
    <row r="1184" spans="1:17" ht="43.5" customHeight="1">
      <c r="A1184" s="32"/>
      <c r="B1184" s="31"/>
      <c r="C1184" s="30"/>
      <c r="D1184" s="9">
        <v>2018</v>
      </c>
      <c r="E1184" s="10">
        <f aca="true" t="shared" si="579" ref="E1184:F1186">G1184+I1184+K1184+M1184</f>
        <v>200000</v>
      </c>
      <c r="F1184" s="10">
        <f t="shared" si="579"/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200000</v>
      </c>
      <c r="N1184" s="10">
        <v>0</v>
      </c>
      <c r="O1184" s="30"/>
      <c r="P1184" s="30"/>
      <c r="Q1184" s="30"/>
    </row>
    <row r="1185" spans="1:17" ht="43.5" customHeight="1">
      <c r="A1185" s="32"/>
      <c r="B1185" s="31"/>
      <c r="C1185" s="30"/>
      <c r="D1185" s="9">
        <v>2019</v>
      </c>
      <c r="E1185" s="10">
        <f t="shared" si="579"/>
        <v>1000000</v>
      </c>
      <c r="F1185" s="10">
        <f t="shared" si="579"/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1000000</v>
      </c>
      <c r="N1185" s="10">
        <v>0</v>
      </c>
      <c r="O1185" s="30"/>
      <c r="P1185" s="30"/>
      <c r="Q1185" s="30"/>
    </row>
    <row r="1186" spans="1:17" ht="43.5" customHeight="1">
      <c r="A1186" s="32"/>
      <c r="B1186" s="31"/>
      <c r="C1186" s="30"/>
      <c r="D1186" s="9">
        <v>2020</v>
      </c>
      <c r="E1186" s="10">
        <f t="shared" si="579"/>
        <v>800000</v>
      </c>
      <c r="F1186" s="10">
        <f t="shared" si="579"/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800000</v>
      </c>
      <c r="N1186" s="10">
        <v>0</v>
      </c>
      <c r="O1186" s="30"/>
      <c r="P1186" s="30"/>
      <c r="Q1186" s="30"/>
    </row>
    <row r="1187" spans="1:17" ht="43.5" customHeight="1">
      <c r="A1187" s="32" t="s">
        <v>437</v>
      </c>
      <c r="B1187" s="31" t="s">
        <v>412</v>
      </c>
      <c r="C1187" s="30" t="s">
        <v>190</v>
      </c>
      <c r="D1187" s="9" t="s">
        <v>1</v>
      </c>
      <c r="E1187" s="10">
        <f aca="true" t="shared" si="580" ref="E1187:N1188">E1188+E1189+E1190</f>
        <v>19155900</v>
      </c>
      <c r="F1187" s="10">
        <f t="shared" si="580"/>
        <v>340000</v>
      </c>
      <c r="G1187" s="10">
        <f t="shared" si="580"/>
        <v>0</v>
      </c>
      <c r="H1187" s="10">
        <f t="shared" si="580"/>
        <v>0</v>
      </c>
      <c r="I1187" s="10">
        <f t="shared" si="580"/>
        <v>0</v>
      </c>
      <c r="J1187" s="10">
        <f t="shared" si="580"/>
        <v>0</v>
      </c>
      <c r="K1187" s="10">
        <f t="shared" si="580"/>
        <v>0</v>
      </c>
      <c r="L1187" s="10">
        <f t="shared" si="580"/>
        <v>0</v>
      </c>
      <c r="M1187" s="10">
        <f t="shared" si="580"/>
        <v>19155900</v>
      </c>
      <c r="N1187" s="10">
        <f t="shared" si="580"/>
        <v>340000</v>
      </c>
      <c r="O1187" s="30" t="s">
        <v>357</v>
      </c>
      <c r="P1187" s="30"/>
      <c r="Q1187" s="30" t="s">
        <v>375</v>
      </c>
    </row>
    <row r="1188" spans="1:17" ht="43.5" customHeight="1">
      <c r="A1188" s="32"/>
      <c r="B1188" s="31"/>
      <c r="C1188" s="30"/>
      <c r="D1188" s="9">
        <v>2018</v>
      </c>
      <c r="E1188" s="10">
        <f aca="true" t="shared" si="581" ref="E1188:F1190">G1188+I1188+K1188+M1188</f>
        <v>10200000</v>
      </c>
      <c r="F1188" s="10">
        <f t="shared" si="581"/>
        <v>340000</v>
      </c>
      <c r="G1188" s="10">
        <f t="shared" si="580"/>
        <v>0</v>
      </c>
      <c r="H1188" s="10">
        <f t="shared" si="580"/>
        <v>0</v>
      </c>
      <c r="I1188" s="10">
        <f t="shared" si="580"/>
        <v>0</v>
      </c>
      <c r="J1188" s="10">
        <f t="shared" si="580"/>
        <v>0</v>
      </c>
      <c r="K1188" s="10">
        <f t="shared" si="580"/>
        <v>0</v>
      </c>
      <c r="L1188" s="10">
        <f t="shared" si="580"/>
        <v>0</v>
      </c>
      <c r="M1188" s="10">
        <v>10200000</v>
      </c>
      <c r="N1188" s="10">
        <v>340000</v>
      </c>
      <c r="O1188" s="30"/>
      <c r="P1188" s="30"/>
      <c r="Q1188" s="30"/>
    </row>
    <row r="1189" spans="1:17" ht="43.5" customHeight="1">
      <c r="A1189" s="32"/>
      <c r="B1189" s="31"/>
      <c r="C1189" s="30"/>
      <c r="D1189" s="9">
        <v>2019</v>
      </c>
      <c r="E1189" s="10">
        <f t="shared" si="581"/>
        <v>6955900</v>
      </c>
      <c r="F1189" s="10">
        <f t="shared" si="581"/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6955900</v>
      </c>
      <c r="N1189" s="10">
        <v>0</v>
      </c>
      <c r="O1189" s="30"/>
      <c r="P1189" s="30"/>
      <c r="Q1189" s="30"/>
    </row>
    <row r="1190" spans="1:17" ht="43.5" customHeight="1">
      <c r="A1190" s="32"/>
      <c r="B1190" s="31"/>
      <c r="C1190" s="30"/>
      <c r="D1190" s="9">
        <v>2020</v>
      </c>
      <c r="E1190" s="10">
        <f t="shared" si="581"/>
        <v>2000000</v>
      </c>
      <c r="F1190" s="10">
        <f t="shared" si="581"/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2000000</v>
      </c>
      <c r="N1190" s="10">
        <v>0</v>
      </c>
      <c r="O1190" s="30"/>
      <c r="P1190" s="30"/>
      <c r="Q1190" s="30"/>
    </row>
    <row r="1191" spans="1:17" ht="43.5" customHeight="1">
      <c r="A1191" s="32" t="s">
        <v>438</v>
      </c>
      <c r="B1191" s="31" t="s">
        <v>413</v>
      </c>
      <c r="C1191" s="30" t="s">
        <v>65</v>
      </c>
      <c r="D1191" s="9" t="s">
        <v>1</v>
      </c>
      <c r="E1191" s="10">
        <f aca="true" t="shared" si="582" ref="E1191:N1191">E1192+E1193+E1194</f>
        <v>1000000</v>
      </c>
      <c r="F1191" s="10">
        <f t="shared" si="582"/>
        <v>0</v>
      </c>
      <c r="G1191" s="10">
        <f t="shared" si="582"/>
        <v>0</v>
      </c>
      <c r="H1191" s="10">
        <f t="shared" si="582"/>
        <v>0</v>
      </c>
      <c r="I1191" s="10">
        <f t="shared" si="582"/>
        <v>0</v>
      </c>
      <c r="J1191" s="10">
        <f t="shared" si="582"/>
        <v>0</v>
      </c>
      <c r="K1191" s="10">
        <f t="shared" si="582"/>
        <v>0</v>
      </c>
      <c r="L1191" s="10">
        <f t="shared" si="582"/>
        <v>0</v>
      </c>
      <c r="M1191" s="10">
        <f t="shared" si="582"/>
        <v>1000000</v>
      </c>
      <c r="N1191" s="10">
        <f t="shared" si="582"/>
        <v>0</v>
      </c>
      <c r="O1191" s="30" t="s">
        <v>357</v>
      </c>
      <c r="P1191" s="30"/>
      <c r="Q1191" s="30" t="s">
        <v>414</v>
      </c>
    </row>
    <row r="1192" spans="1:17" ht="43.5" customHeight="1">
      <c r="A1192" s="32"/>
      <c r="B1192" s="31"/>
      <c r="C1192" s="30"/>
      <c r="D1192" s="9">
        <v>2018</v>
      </c>
      <c r="E1192" s="10">
        <f aca="true" t="shared" si="583" ref="E1192:F1194">G1192+I1192+K1192+M1192</f>
        <v>100000</v>
      </c>
      <c r="F1192" s="10">
        <f t="shared" si="583"/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100000</v>
      </c>
      <c r="N1192" s="10">
        <v>0</v>
      </c>
      <c r="O1192" s="30"/>
      <c r="P1192" s="30"/>
      <c r="Q1192" s="30"/>
    </row>
    <row r="1193" spans="1:17" ht="43.5" customHeight="1">
      <c r="A1193" s="32"/>
      <c r="B1193" s="31"/>
      <c r="C1193" s="30"/>
      <c r="D1193" s="9">
        <v>2019</v>
      </c>
      <c r="E1193" s="10">
        <f t="shared" si="583"/>
        <v>300000</v>
      </c>
      <c r="F1193" s="10">
        <f t="shared" si="583"/>
        <v>0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300000</v>
      </c>
      <c r="N1193" s="10">
        <v>0</v>
      </c>
      <c r="O1193" s="30"/>
      <c r="P1193" s="30"/>
      <c r="Q1193" s="30"/>
    </row>
    <row r="1194" spans="1:17" ht="43.5" customHeight="1">
      <c r="A1194" s="32"/>
      <c r="B1194" s="31"/>
      <c r="C1194" s="30"/>
      <c r="D1194" s="9">
        <v>2020</v>
      </c>
      <c r="E1194" s="10">
        <f t="shared" si="583"/>
        <v>600000</v>
      </c>
      <c r="F1194" s="10">
        <f t="shared" si="583"/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10">
        <v>600000</v>
      </c>
      <c r="N1194" s="10">
        <v>0</v>
      </c>
      <c r="O1194" s="30"/>
      <c r="P1194" s="30"/>
      <c r="Q1194" s="30"/>
    </row>
    <row r="1195" spans="1:17" ht="43.5" customHeight="1">
      <c r="A1195" s="32" t="s">
        <v>439</v>
      </c>
      <c r="B1195" s="31" t="s">
        <v>624</v>
      </c>
      <c r="C1195" s="30" t="s">
        <v>124</v>
      </c>
      <c r="D1195" s="9" t="s">
        <v>1</v>
      </c>
      <c r="E1195" s="10">
        <f aca="true" t="shared" si="584" ref="E1195:N1195">E1196+E1197+E1198</f>
        <v>899140</v>
      </c>
      <c r="F1195" s="10">
        <f t="shared" si="584"/>
        <v>3000</v>
      </c>
      <c r="G1195" s="10">
        <f t="shared" si="584"/>
        <v>0</v>
      </c>
      <c r="H1195" s="10">
        <f t="shared" si="584"/>
        <v>0</v>
      </c>
      <c r="I1195" s="10">
        <f t="shared" si="584"/>
        <v>0</v>
      </c>
      <c r="J1195" s="10">
        <f t="shared" si="584"/>
        <v>0</v>
      </c>
      <c r="K1195" s="10">
        <f t="shared" si="584"/>
        <v>0</v>
      </c>
      <c r="L1195" s="10">
        <f t="shared" si="584"/>
        <v>0</v>
      </c>
      <c r="M1195" s="10">
        <f t="shared" si="584"/>
        <v>899140</v>
      </c>
      <c r="N1195" s="10">
        <f t="shared" si="584"/>
        <v>3000</v>
      </c>
      <c r="O1195" s="30" t="s">
        <v>357</v>
      </c>
      <c r="P1195" s="30"/>
      <c r="Q1195" s="30" t="s">
        <v>414</v>
      </c>
    </row>
    <row r="1196" spans="1:17" ht="43.5" customHeight="1">
      <c r="A1196" s="32"/>
      <c r="B1196" s="31"/>
      <c r="C1196" s="30"/>
      <c r="D1196" s="9">
        <v>2018</v>
      </c>
      <c r="E1196" s="10">
        <f aca="true" t="shared" si="585" ref="E1196:F1198">G1196+I1196+K1196+M1196</f>
        <v>200000</v>
      </c>
      <c r="F1196" s="10">
        <f t="shared" si="585"/>
        <v>3000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200000</v>
      </c>
      <c r="N1196" s="10">
        <v>3000</v>
      </c>
      <c r="O1196" s="30"/>
      <c r="P1196" s="30"/>
      <c r="Q1196" s="30"/>
    </row>
    <row r="1197" spans="1:17" ht="43.5" customHeight="1">
      <c r="A1197" s="32"/>
      <c r="B1197" s="31"/>
      <c r="C1197" s="30"/>
      <c r="D1197" s="9">
        <v>2019</v>
      </c>
      <c r="E1197" s="10">
        <f t="shared" si="585"/>
        <v>697000</v>
      </c>
      <c r="F1197" s="10">
        <f t="shared" si="585"/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697000</v>
      </c>
      <c r="N1197" s="10">
        <v>0</v>
      </c>
      <c r="O1197" s="30"/>
      <c r="P1197" s="30"/>
      <c r="Q1197" s="30"/>
    </row>
    <row r="1198" spans="1:17" ht="43.5" customHeight="1">
      <c r="A1198" s="32"/>
      <c r="B1198" s="31"/>
      <c r="C1198" s="30"/>
      <c r="D1198" s="9">
        <v>2020</v>
      </c>
      <c r="E1198" s="10">
        <f t="shared" si="585"/>
        <v>2140</v>
      </c>
      <c r="F1198" s="10">
        <f t="shared" si="585"/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2140</v>
      </c>
      <c r="N1198" s="10">
        <v>0</v>
      </c>
      <c r="O1198" s="30"/>
      <c r="P1198" s="30"/>
      <c r="Q1198" s="30"/>
    </row>
    <row r="1199" spans="1:17" ht="43.5" customHeight="1">
      <c r="A1199" s="32" t="s">
        <v>440</v>
      </c>
      <c r="B1199" s="31" t="s">
        <v>625</v>
      </c>
      <c r="C1199" s="30" t="s">
        <v>124</v>
      </c>
      <c r="D1199" s="9" t="s">
        <v>1</v>
      </c>
      <c r="E1199" s="10">
        <f aca="true" t="shared" si="586" ref="E1199:N1199">E1200+E1201+E1202</f>
        <v>11300000</v>
      </c>
      <c r="F1199" s="10">
        <f t="shared" si="586"/>
        <v>0</v>
      </c>
      <c r="G1199" s="10">
        <f t="shared" si="586"/>
        <v>0</v>
      </c>
      <c r="H1199" s="10">
        <f t="shared" si="586"/>
        <v>0</v>
      </c>
      <c r="I1199" s="10">
        <f t="shared" si="586"/>
        <v>0</v>
      </c>
      <c r="J1199" s="10">
        <f t="shared" si="586"/>
        <v>0</v>
      </c>
      <c r="K1199" s="10">
        <f t="shared" si="586"/>
        <v>0</v>
      </c>
      <c r="L1199" s="10">
        <f t="shared" si="586"/>
        <v>0</v>
      </c>
      <c r="M1199" s="10">
        <f t="shared" si="586"/>
        <v>11300000</v>
      </c>
      <c r="N1199" s="10">
        <f t="shared" si="586"/>
        <v>0</v>
      </c>
      <c r="O1199" s="30" t="s">
        <v>357</v>
      </c>
      <c r="P1199" s="30"/>
      <c r="Q1199" s="30" t="s">
        <v>414</v>
      </c>
    </row>
    <row r="1200" spans="1:17" ht="43.5" customHeight="1">
      <c r="A1200" s="32"/>
      <c r="B1200" s="31"/>
      <c r="C1200" s="30"/>
      <c r="D1200" s="9">
        <v>2018</v>
      </c>
      <c r="E1200" s="10">
        <f aca="true" t="shared" si="587" ref="E1200:F1202">G1200+I1200+K1200+M1200</f>
        <v>1300000</v>
      </c>
      <c r="F1200" s="10">
        <f t="shared" si="587"/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1300000</v>
      </c>
      <c r="N1200" s="10">
        <v>0</v>
      </c>
      <c r="O1200" s="30"/>
      <c r="P1200" s="30"/>
      <c r="Q1200" s="30"/>
    </row>
    <row r="1201" spans="1:17" ht="43.5" customHeight="1">
      <c r="A1201" s="32"/>
      <c r="B1201" s="31"/>
      <c r="C1201" s="30"/>
      <c r="D1201" s="9">
        <v>2019</v>
      </c>
      <c r="E1201" s="10">
        <f t="shared" si="587"/>
        <v>10000000</v>
      </c>
      <c r="F1201" s="10">
        <f t="shared" si="587"/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10000000</v>
      </c>
      <c r="N1201" s="10">
        <v>0</v>
      </c>
      <c r="O1201" s="30"/>
      <c r="P1201" s="30"/>
      <c r="Q1201" s="30"/>
    </row>
    <row r="1202" spans="1:17" ht="43.5" customHeight="1">
      <c r="A1202" s="32"/>
      <c r="B1202" s="31"/>
      <c r="C1202" s="30"/>
      <c r="D1202" s="9">
        <v>2020</v>
      </c>
      <c r="E1202" s="10">
        <f t="shared" si="587"/>
        <v>0</v>
      </c>
      <c r="F1202" s="10">
        <f t="shared" si="587"/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30"/>
      <c r="P1202" s="30"/>
      <c r="Q1202" s="30"/>
    </row>
    <row r="1203" spans="1:17" ht="43.5" customHeight="1">
      <c r="A1203" s="32" t="s">
        <v>441</v>
      </c>
      <c r="B1203" s="31" t="s">
        <v>625</v>
      </c>
      <c r="C1203" s="30" t="s">
        <v>124</v>
      </c>
      <c r="D1203" s="9" t="s">
        <v>1</v>
      </c>
      <c r="E1203" s="10">
        <f aca="true" t="shared" si="588" ref="E1203:N1203">E1204+E1205+E1206</f>
        <v>7460500</v>
      </c>
      <c r="F1203" s="10">
        <f t="shared" si="588"/>
        <v>0</v>
      </c>
      <c r="G1203" s="10">
        <f t="shared" si="588"/>
        <v>0</v>
      </c>
      <c r="H1203" s="10">
        <f t="shared" si="588"/>
        <v>0</v>
      </c>
      <c r="I1203" s="10">
        <f t="shared" si="588"/>
        <v>0</v>
      </c>
      <c r="J1203" s="10">
        <f t="shared" si="588"/>
        <v>0</v>
      </c>
      <c r="K1203" s="10">
        <f t="shared" si="588"/>
        <v>0</v>
      </c>
      <c r="L1203" s="10">
        <f t="shared" si="588"/>
        <v>0</v>
      </c>
      <c r="M1203" s="10">
        <f t="shared" si="588"/>
        <v>7460500</v>
      </c>
      <c r="N1203" s="10">
        <f t="shared" si="588"/>
        <v>0</v>
      </c>
      <c r="O1203" s="30" t="s">
        <v>357</v>
      </c>
      <c r="P1203" s="30"/>
      <c r="Q1203" s="30" t="s">
        <v>414</v>
      </c>
    </row>
    <row r="1204" spans="1:17" ht="43.5" customHeight="1">
      <c r="A1204" s="32"/>
      <c r="B1204" s="31"/>
      <c r="C1204" s="30"/>
      <c r="D1204" s="9">
        <v>2018</v>
      </c>
      <c r="E1204" s="10">
        <f aca="true" t="shared" si="589" ref="E1204:F1206">G1204+I1204+K1204+M1204</f>
        <v>260500</v>
      </c>
      <c r="F1204" s="10">
        <f t="shared" si="589"/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260500</v>
      </c>
      <c r="N1204" s="10">
        <v>0</v>
      </c>
      <c r="O1204" s="30"/>
      <c r="P1204" s="30"/>
      <c r="Q1204" s="30"/>
    </row>
    <row r="1205" spans="1:17" ht="43.5" customHeight="1">
      <c r="A1205" s="32"/>
      <c r="B1205" s="31"/>
      <c r="C1205" s="30"/>
      <c r="D1205" s="9">
        <v>2019</v>
      </c>
      <c r="E1205" s="10">
        <f t="shared" si="589"/>
        <v>6200000</v>
      </c>
      <c r="F1205" s="10">
        <f t="shared" si="589"/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10">
        <v>6200000</v>
      </c>
      <c r="N1205" s="10">
        <v>0</v>
      </c>
      <c r="O1205" s="30"/>
      <c r="P1205" s="30"/>
      <c r="Q1205" s="30"/>
    </row>
    <row r="1206" spans="1:17" ht="43.5" customHeight="1">
      <c r="A1206" s="32"/>
      <c r="B1206" s="31"/>
      <c r="C1206" s="30"/>
      <c r="D1206" s="9">
        <v>2020</v>
      </c>
      <c r="E1206" s="10">
        <f t="shared" si="589"/>
        <v>1000000</v>
      </c>
      <c r="F1206" s="10">
        <f t="shared" si="589"/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10">
        <v>1000000</v>
      </c>
      <c r="N1206" s="10">
        <v>0</v>
      </c>
      <c r="O1206" s="30"/>
      <c r="P1206" s="30"/>
      <c r="Q1206" s="30"/>
    </row>
    <row r="1207" spans="1:17" ht="43.5" customHeight="1">
      <c r="A1207" s="32" t="s">
        <v>626</v>
      </c>
      <c r="B1207" s="31" t="s">
        <v>446</v>
      </c>
      <c r="C1207" s="30" t="s">
        <v>263</v>
      </c>
      <c r="D1207" s="9" t="s">
        <v>1</v>
      </c>
      <c r="E1207" s="10">
        <f aca="true" t="shared" si="590" ref="E1207:N1207">E1208+E1209+E1210</f>
        <v>420</v>
      </c>
      <c r="F1207" s="10">
        <f t="shared" si="590"/>
        <v>0</v>
      </c>
      <c r="G1207" s="10">
        <f t="shared" si="590"/>
        <v>0</v>
      </c>
      <c r="H1207" s="10">
        <f t="shared" si="590"/>
        <v>0</v>
      </c>
      <c r="I1207" s="10">
        <f t="shared" si="590"/>
        <v>0</v>
      </c>
      <c r="J1207" s="10">
        <f t="shared" si="590"/>
        <v>0</v>
      </c>
      <c r="K1207" s="10">
        <f t="shared" si="590"/>
        <v>420</v>
      </c>
      <c r="L1207" s="10">
        <f t="shared" si="590"/>
        <v>0</v>
      </c>
      <c r="M1207" s="10">
        <f t="shared" si="590"/>
        <v>0</v>
      </c>
      <c r="N1207" s="10">
        <f t="shared" si="590"/>
        <v>0</v>
      </c>
      <c r="O1207" s="30" t="s">
        <v>357</v>
      </c>
      <c r="P1207" s="30" t="s">
        <v>442</v>
      </c>
      <c r="Q1207" s="30"/>
    </row>
    <row r="1208" spans="1:17" ht="43.5" customHeight="1">
      <c r="A1208" s="32"/>
      <c r="B1208" s="31"/>
      <c r="C1208" s="30"/>
      <c r="D1208" s="9">
        <v>2018</v>
      </c>
      <c r="E1208" s="10">
        <f aca="true" t="shared" si="591" ref="E1208:F1210">G1208+I1208+K1208+M1208</f>
        <v>140</v>
      </c>
      <c r="F1208" s="10">
        <f t="shared" si="591"/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140</v>
      </c>
      <c r="L1208" s="10">
        <v>0</v>
      </c>
      <c r="M1208" s="10">
        <v>0</v>
      </c>
      <c r="N1208" s="10">
        <v>0</v>
      </c>
      <c r="O1208" s="30"/>
      <c r="P1208" s="30"/>
      <c r="Q1208" s="30"/>
    </row>
    <row r="1209" spans="1:17" ht="43.5" customHeight="1">
      <c r="A1209" s="32"/>
      <c r="B1209" s="31"/>
      <c r="C1209" s="30"/>
      <c r="D1209" s="9">
        <v>2019</v>
      </c>
      <c r="E1209" s="10">
        <f t="shared" si="591"/>
        <v>140</v>
      </c>
      <c r="F1209" s="10">
        <f t="shared" si="591"/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140</v>
      </c>
      <c r="L1209" s="10">
        <v>0</v>
      </c>
      <c r="M1209" s="10">
        <v>0</v>
      </c>
      <c r="N1209" s="10">
        <v>0</v>
      </c>
      <c r="O1209" s="30"/>
      <c r="P1209" s="30"/>
      <c r="Q1209" s="30"/>
    </row>
    <row r="1210" spans="1:17" ht="76.5" customHeight="1">
      <c r="A1210" s="32"/>
      <c r="B1210" s="31"/>
      <c r="C1210" s="30"/>
      <c r="D1210" s="9">
        <v>2020</v>
      </c>
      <c r="E1210" s="10">
        <f t="shared" si="591"/>
        <v>140</v>
      </c>
      <c r="F1210" s="10">
        <f t="shared" si="591"/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140</v>
      </c>
      <c r="L1210" s="10">
        <v>0</v>
      </c>
      <c r="M1210" s="10">
        <v>0</v>
      </c>
      <c r="N1210" s="10">
        <v>0</v>
      </c>
      <c r="O1210" s="30"/>
      <c r="P1210" s="30"/>
      <c r="Q1210" s="30"/>
    </row>
    <row r="1211" spans="1:17" ht="43.5" customHeight="1">
      <c r="A1211" s="32" t="s">
        <v>627</v>
      </c>
      <c r="B1211" s="31" t="s">
        <v>445</v>
      </c>
      <c r="C1211" s="30" t="s">
        <v>263</v>
      </c>
      <c r="D1211" s="9" t="s">
        <v>1</v>
      </c>
      <c r="E1211" s="10">
        <f aca="true" t="shared" si="592" ref="E1211:N1211">E1212+E1213+E1214</f>
        <v>5010</v>
      </c>
      <c r="F1211" s="10">
        <f t="shared" si="592"/>
        <v>423.8</v>
      </c>
      <c r="G1211" s="10">
        <f t="shared" si="592"/>
        <v>0</v>
      </c>
      <c r="H1211" s="10">
        <f t="shared" si="592"/>
        <v>0</v>
      </c>
      <c r="I1211" s="10">
        <f t="shared" si="592"/>
        <v>0</v>
      </c>
      <c r="J1211" s="10">
        <f t="shared" si="592"/>
        <v>0</v>
      </c>
      <c r="K1211" s="10">
        <f t="shared" si="592"/>
        <v>5010</v>
      </c>
      <c r="L1211" s="10">
        <f t="shared" si="592"/>
        <v>423.8</v>
      </c>
      <c r="M1211" s="10">
        <f t="shared" si="592"/>
        <v>0</v>
      </c>
      <c r="N1211" s="10">
        <f t="shared" si="592"/>
        <v>0</v>
      </c>
      <c r="O1211" s="30" t="s">
        <v>357</v>
      </c>
      <c r="P1211" s="30" t="s">
        <v>443</v>
      </c>
      <c r="Q1211" s="30"/>
    </row>
    <row r="1212" spans="1:17" ht="43.5" customHeight="1">
      <c r="A1212" s="32"/>
      <c r="B1212" s="31"/>
      <c r="C1212" s="30"/>
      <c r="D1212" s="9">
        <v>2018</v>
      </c>
      <c r="E1212" s="10">
        <f aca="true" t="shared" si="593" ref="E1212:F1214">G1212+I1212+K1212+M1212</f>
        <v>1670</v>
      </c>
      <c r="F1212" s="10">
        <f t="shared" si="593"/>
        <v>423.8</v>
      </c>
      <c r="G1212" s="10">
        <v>0</v>
      </c>
      <c r="H1212" s="10">
        <v>0</v>
      </c>
      <c r="I1212" s="10">
        <v>0</v>
      </c>
      <c r="J1212" s="10">
        <v>0</v>
      </c>
      <c r="K1212" s="10">
        <v>1670</v>
      </c>
      <c r="L1212" s="10">
        <v>423.8</v>
      </c>
      <c r="M1212" s="10">
        <v>0</v>
      </c>
      <c r="N1212" s="10">
        <v>0</v>
      </c>
      <c r="O1212" s="30"/>
      <c r="P1212" s="30"/>
      <c r="Q1212" s="30"/>
    </row>
    <row r="1213" spans="1:17" ht="43.5" customHeight="1">
      <c r="A1213" s="32"/>
      <c r="B1213" s="31"/>
      <c r="C1213" s="30"/>
      <c r="D1213" s="9">
        <v>2019</v>
      </c>
      <c r="E1213" s="10">
        <f t="shared" si="593"/>
        <v>1670</v>
      </c>
      <c r="F1213" s="10">
        <f t="shared" si="593"/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1670</v>
      </c>
      <c r="L1213" s="10">
        <v>0</v>
      </c>
      <c r="M1213" s="10">
        <v>0</v>
      </c>
      <c r="N1213" s="10">
        <v>0</v>
      </c>
      <c r="O1213" s="30"/>
      <c r="P1213" s="30"/>
      <c r="Q1213" s="30"/>
    </row>
    <row r="1214" spans="1:17" ht="36.75" customHeight="1">
      <c r="A1214" s="32"/>
      <c r="B1214" s="31"/>
      <c r="C1214" s="30"/>
      <c r="D1214" s="9">
        <v>2020</v>
      </c>
      <c r="E1214" s="10">
        <f t="shared" si="593"/>
        <v>1670</v>
      </c>
      <c r="F1214" s="10">
        <f t="shared" si="593"/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1670</v>
      </c>
      <c r="L1214" s="10">
        <v>0</v>
      </c>
      <c r="M1214" s="10">
        <v>0</v>
      </c>
      <c r="N1214" s="10">
        <v>0</v>
      </c>
      <c r="O1214" s="30"/>
      <c r="P1214" s="30"/>
      <c r="Q1214" s="30"/>
    </row>
    <row r="1215" spans="1:17" ht="40.5" customHeight="1">
      <c r="A1215" s="35" t="s">
        <v>352</v>
      </c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  <c r="Q1215" s="35"/>
    </row>
    <row r="1216" spans="1:17" ht="35.25" customHeight="1">
      <c r="A1216" s="30"/>
      <c r="B1216" s="36" t="s">
        <v>23</v>
      </c>
      <c r="C1216" s="37"/>
      <c r="D1216" s="7" t="s">
        <v>1</v>
      </c>
      <c r="E1216" s="6">
        <f>E1217+E1218+E1219</f>
        <v>82860.1</v>
      </c>
      <c r="F1216" s="6">
        <f aca="true" t="shared" si="594" ref="F1216:N1216">F1217+F1218+F1219</f>
        <v>0</v>
      </c>
      <c r="G1216" s="6">
        <f t="shared" si="594"/>
        <v>48846.4</v>
      </c>
      <c r="H1216" s="6">
        <f t="shared" si="594"/>
        <v>0</v>
      </c>
      <c r="I1216" s="6">
        <f t="shared" si="594"/>
        <v>0</v>
      </c>
      <c r="J1216" s="6">
        <f t="shared" si="594"/>
        <v>0</v>
      </c>
      <c r="K1216" s="6">
        <f t="shared" si="594"/>
        <v>34013.7</v>
      </c>
      <c r="L1216" s="6">
        <f t="shared" si="594"/>
        <v>0</v>
      </c>
      <c r="M1216" s="6">
        <f t="shared" si="594"/>
        <v>0</v>
      </c>
      <c r="N1216" s="6">
        <f t="shared" si="594"/>
        <v>0</v>
      </c>
      <c r="O1216" s="30"/>
      <c r="P1216" s="30"/>
      <c r="Q1216" s="30"/>
    </row>
    <row r="1217" spans="1:17" ht="35.25" customHeight="1">
      <c r="A1217" s="30"/>
      <c r="B1217" s="36"/>
      <c r="C1217" s="37"/>
      <c r="D1217" s="4">
        <v>2018</v>
      </c>
      <c r="E1217" s="6">
        <f aca="true" t="shared" si="595" ref="E1217:F1219">G1217+I1217+K1217+M1217</f>
        <v>32097.6</v>
      </c>
      <c r="F1217" s="6">
        <f t="shared" si="595"/>
        <v>0</v>
      </c>
      <c r="G1217" s="6">
        <f>G1221+G1225+G1229</f>
        <v>20759.7</v>
      </c>
      <c r="H1217" s="6">
        <f aca="true" t="shared" si="596" ref="H1217:N1217">H1221+H1225+H1229</f>
        <v>0</v>
      </c>
      <c r="I1217" s="6">
        <f t="shared" si="596"/>
        <v>0</v>
      </c>
      <c r="J1217" s="6">
        <f t="shared" si="596"/>
        <v>0</v>
      </c>
      <c r="K1217" s="6">
        <f t="shared" si="596"/>
        <v>11337.9</v>
      </c>
      <c r="L1217" s="6">
        <f t="shared" si="596"/>
        <v>0</v>
      </c>
      <c r="M1217" s="6">
        <f t="shared" si="596"/>
        <v>0</v>
      </c>
      <c r="N1217" s="6">
        <f t="shared" si="596"/>
        <v>0</v>
      </c>
      <c r="O1217" s="30"/>
      <c r="P1217" s="30"/>
      <c r="Q1217" s="30"/>
    </row>
    <row r="1218" spans="1:17" ht="35.25" customHeight="1">
      <c r="A1218" s="30"/>
      <c r="B1218" s="36"/>
      <c r="C1218" s="37"/>
      <c r="D1218" s="4">
        <v>2019</v>
      </c>
      <c r="E1218" s="6">
        <f t="shared" si="595"/>
        <v>21107.199999999997</v>
      </c>
      <c r="F1218" s="6">
        <f t="shared" si="595"/>
        <v>0</v>
      </c>
      <c r="G1218" s="6">
        <f aca="true" t="shared" si="597" ref="G1218:N1219">G1222+G1226+G1230</f>
        <v>9769.3</v>
      </c>
      <c r="H1218" s="6">
        <f t="shared" si="597"/>
        <v>0</v>
      </c>
      <c r="I1218" s="6">
        <f t="shared" si="597"/>
        <v>0</v>
      </c>
      <c r="J1218" s="6">
        <f t="shared" si="597"/>
        <v>0</v>
      </c>
      <c r="K1218" s="6">
        <f t="shared" si="597"/>
        <v>11337.9</v>
      </c>
      <c r="L1218" s="6">
        <f t="shared" si="597"/>
        <v>0</v>
      </c>
      <c r="M1218" s="6">
        <f t="shared" si="597"/>
        <v>0</v>
      </c>
      <c r="N1218" s="6">
        <f t="shared" si="597"/>
        <v>0</v>
      </c>
      <c r="O1218" s="30"/>
      <c r="P1218" s="30"/>
      <c r="Q1218" s="30"/>
    </row>
    <row r="1219" spans="1:17" ht="35.25" customHeight="1">
      <c r="A1219" s="30"/>
      <c r="B1219" s="36"/>
      <c r="C1219" s="37"/>
      <c r="D1219" s="4">
        <v>2020</v>
      </c>
      <c r="E1219" s="6">
        <f t="shared" si="595"/>
        <v>29655.300000000003</v>
      </c>
      <c r="F1219" s="6">
        <f t="shared" si="595"/>
        <v>0</v>
      </c>
      <c r="G1219" s="6">
        <f t="shared" si="597"/>
        <v>18317.4</v>
      </c>
      <c r="H1219" s="6">
        <f t="shared" si="597"/>
        <v>0</v>
      </c>
      <c r="I1219" s="6">
        <f t="shared" si="597"/>
        <v>0</v>
      </c>
      <c r="J1219" s="6">
        <f t="shared" si="597"/>
        <v>0</v>
      </c>
      <c r="K1219" s="6">
        <f t="shared" si="597"/>
        <v>11337.9</v>
      </c>
      <c r="L1219" s="6">
        <f t="shared" si="597"/>
        <v>0</v>
      </c>
      <c r="M1219" s="6">
        <f t="shared" si="597"/>
        <v>0</v>
      </c>
      <c r="N1219" s="6">
        <f t="shared" si="597"/>
        <v>0</v>
      </c>
      <c r="O1219" s="30"/>
      <c r="P1219" s="30"/>
      <c r="Q1219" s="30"/>
    </row>
    <row r="1220" spans="1:17" ht="35.25" customHeight="1">
      <c r="A1220" s="32" t="s">
        <v>353</v>
      </c>
      <c r="B1220" s="31" t="s">
        <v>268</v>
      </c>
      <c r="C1220" s="30" t="s">
        <v>263</v>
      </c>
      <c r="D1220" s="8" t="s">
        <v>1</v>
      </c>
      <c r="E1220" s="10">
        <f aca="true" t="shared" si="598" ref="E1220:N1220">E1221+E1222+E1223</f>
        <v>30000</v>
      </c>
      <c r="F1220" s="10">
        <f t="shared" si="598"/>
        <v>0</v>
      </c>
      <c r="G1220" s="10">
        <f t="shared" si="598"/>
        <v>0</v>
      </c>
      <c r="H1220" s="10">
        <f t="shared" si="598"/>
        <v>0</v>
      </c>
      <c r="I1220" s="10">
        <f t="shared" si="598"/>
        <v>0</v>
      </c>
      <c r="J1220" s="10">
        <f t="shared" si="598"/>
        <v>0</v>
      </c>
      <c r="K1220" s="10">
        <f t="shared" si="598"/>
        <v>30000</v>
      </c>
      <c r="L1220" s="10">
        <f t="shared" si="598"/>
        <v>0</v>
      </c>
      <c r="M1220" s="10">
        <f t="shared" si="598"/>
        <v>0</v>
      </c>
      <c r="N1220" s="10">
        <f t="shared" si="598"/>
        <v>0</v>
      </c>
      <c r="O1220" s="30" t="s">
        <v>266</v>
      </c>
      <c r="P1220" s="30" t="s">
        <v>267</v>
      </c>
      <c r="Q1220" s="30" t="s">
        <v>714</v>
      </c>
    </row>
    <row r="1221" spans="1:17" ht="35.25" customHeight="1">
      <c r="A1221" s="32"/>
      <c r="B1221" s="31"/>
      <c r="C1221" s="30"/>
      <c r="D1221" s="9">
        <v>2018</v>
      </c>
      <c r="E1221" s="10">
        <f aca="true" t="shared" si="599" ref="E1221:F1223">G1221+I1221+K1221+M1221</f>
        <v>10000</v>
      </c>
      <c r="F1221" s="10">
        <f t="shared" si="599"/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10000</v>
      </c>
      <c r="L1221" s="10">
        <v>0</v>
      </c>
      <c r="M1221" s="10">
        <v>0</v>
      </c>
      <c r="N1221" s="10">
        <v>0</v>
      </c>
      <c r="O1221" s="30"/>
      <c r="P1221" s="30"/>
      <c r="Q1221" s="30"/>
    </row>
    <row r="1222" spans="1:17" ht="35.25" customHeight="1">
      <c r="A1222" s="32"/>
      <c r="B1222" s="31"/>
      <c r="C1222" s="30"/>
      <c r="D1222" s="9">
        <v>2019</v>
      </c>
      <c r="E1222" s="10">
        <f t="shared" si="599"/>
        <v>10000</v>
      </c>
      <c r="F1222" s="10">
        <f t="shared" si="599"/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10000</v>
      </c>
      <c r="L1222" s="10">
        <v>0</v>
      </c>
      <c r="M1222" s="10">
        <v>0</v>
      </c>
      <c r="N1222" s="10">
        <v>0</v>
      </c>
      <c r="O1222" s="30"/>
      <c r="P1222" s="30"/>
      <c r="Q1222" s="30"/>
    </row>
    <row r="1223" spans="1:17" ht="188.25" customHeight="1">
      <c r="A1223" s="32"/>
      <c r="B1223" s="31"/>
      <c r="C1223" s="30"/>
      <c r="D1223" s="9">
        <v>2020</v>
      </c>
      <c r="E1223" s="10">
        <f t="shared" si="599"/>
        <v>10000</v>
      </c>
      <c r="F1223" s="10">
        <f t="shared" si="599"/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10000</v>
      </c>
      <c r="L1223" s="10">
        <v>0</v>
      </c>
      <c r="M1223" s="10">
        <v>0</v>
      </c>
      <c r="N1223" s="10">
        <v>0</v>
      </c>
      <c r="O1223" s="30"/>
      <c r="P1223" s="30"/>
      <c r="Q1223" s="30"/>
    </row>
    <row r="1224" spans="1:17" ht="35.25" customHeight="1">
      <c r="A1224" s="32" t="s">
        <v>354</v>
      </c>
      <c r="B1224" s="31" t="s">
        <v>265</v>
      </c>
      <c r="C1224" s="30" t="s">
        <v>263</v>
      </c>
      <c r="D1224" s="8" t="s">
        <v>1</v>
      </c>
      <c r="E1224" s="10">
        <f aca="true" t="shared" si="600" ref="E1224:N1224">E1225+E1226+E1227</f>
        <v>48846.4</v>
      </c>
      <c r="F1224" s="10">
        <f t="shared" si="600"/>
        <v>0</v>
      </c>
      <c r="G1224" s="10">
        <f t="shared" si="600"/>
        <v>48846.4</v>
      </c>
      <c r="H1224" s="10">
        <f t="shared" si="600"/>
        <v>0</v>
      </c>
      <c r="I1224" s="10">
        <f t="shared" si="600"/>
        <v>0</v>
      </c>
      <c r="J1224" s="10">
        <f t="shared" si="600"/>
        <v>0</v>
      </c>
      <c r="K1224" s="10">
        <f t="shared" si="600"/>
        <v>0</v>
      </c>
      <c r="L1224" s="10">
        <f t="shared" si="600"/>
        <v>0</v>
      </c>
      <c r="M1224" s="10">
        <f t="shared" si="600"/>
        <v>0</v>
      </c>
      <c r="N1224" s="10">
        <f t="shared" si="600"/>
        <v>0</v>
      </c>
      <c r="O1224" s="30" t="s">
        <v>266</v>
      </c>
      <c r="P1224" s="30" t="s">
        <v>606</v>
      </c>
      <c r="Q1224" s="30" t="s">
        <v>715</v>
      </c>
    </row>
    <row r="1225" spans="1:17" ht="35.25" customHeight="1">
      <c r="A1225" s="32"/>
      <c r="B1225" s="31"/>
      <c r="C1225" s="30"/>
      <c r="D1225" s="9">
        <v>2018</v>
      </c>
      <c r="E1225" s="10">
        <f aca="true" t="shared" si="601" ref="E1225:F1227">G1225+I1225+K1225+M1225</f>
        <v>20759.7</v>
      </c>
      <c r="F1225" s="10">
        <f t="shared" si="601"/>
        <v>0</v>
      </c>
      <c r="G1225" s="10">
        <v>20759.7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30"/>
      <c r="P1225" s="30"/>
      <c r="Q1225" s="30"/>
    </row>
    <row r="1226" spans="1:17" ht="35.25" customHeight="1">
      <c r="A1226" s="32"/>
      <c r="B1226" s="31"/>
      <c r="C1226" s="30"/>
      <c r="D1226" s="9">
        <v>2019</v>
      </c>
      <c r="E1226" s="10">
        <f t="shared" si="601"/>
        <v>9769.3</v>
      </c>
      <c r="F1226" s="10">
        <f t="shared" si="601"/>
        <v>0</v>
      </c>
      <c r="G1226" s="10">
        <v>9769.3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30"/>
      <c r="P1226" s="30"/>
      <c r="Q1226" s="30"/>
    </row>
    <row r="1227" spans="1:17" ht="218.25" customHeight="1">
      <c r="A1227" s="32"/>
      <c r="B1227" s="31"/>
      <c r="C1227" s="30"/>
      <c r="D1227" s="9">
        <v>2020</v>
      </c>
      <c r="E1227" s="10">
        <f t="shared" si="601"/>
        <v>18317.4</v>
      </c>
      <c r="F1227" s="10">
        <f t="shared" si="601"/>
        <v>0</v>
      </c>
      <c r="G1227" s="10">
        <v>18317.4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30"/>
      <c r="P1227" s="30"/>
      <c r="Q1227" s="30"/>
    </row>
    <row r="1228" spans="1:17" ht="35.25" customHeight="1">
      <c r="A1228" s="32" t="s">
        <v>355</v>
      </c>
      <c r="B1228" s="31" t="s">
        <v>262</v>
      </c>
      <c r="C1228" s="30" t="s">
        <v>263</v>
      </c>
      <c r="D1228" s="8" t="s">
        <v>1</v>
      </c>
      <c r="E1228" s="10">
        <f>E1229+E1230+E1231</f>
        <v>4013.7000000000003</v>
      </c>
      <c r="F1228" s="10">
        <f aca="true" t="shared" si="602" ref="F1228:N1228">F1229+F1230+F1231</f>
        <v>0</v>
      </c>
      <c r="G1228" s="10">
        <f t="shared" si="602"/>
        <v>0</v>
      </c>
      <c r="H1228" s="10">
        <f t="shared" si="602"/>
        <v>0</v>
      </c>
      <c r="I1228" s="10">
        <f t="shared" si="602"/>
        <v>0</v>
      </c>
      <c r="J1228" s="10">
        <f t="shared" si="602"/>
        <v>0</v>
      </c>
      <c r="K1228" s="10">
        <f t="shared" si="602"/>
        <v>4013.7000000000003</v>
      </c>
      <c r="L1228" s="10">
        <f t="shared" si="602"/>
        <v>0</v>
      </c>
      <c r="M1228" s="10">
        <f t="shared" si="602"/>
        <v>0</v>
      </c>
      <c r="N1228" s="10">
        <f t="shared" si="602"/>
        <v>0</v>
      </c>
      <c r="O1228" s="30" t="s">
        <v>260</v>
      </c>
      <c r="P1228" s="30" t="s">
        <v>264</v>
      </c>
      <c r="Q1228" s="30"/>
    </row>
    <row r="1229" spans="1:17" ht="35.25" customHeight="1">
      <c r="A1229" s="32"/>
      <c r="B1229" s="31"/>
      <c r="C1229" s="30"/>
      <c r="D1229" s="9">
        <v>2018</v>
      </c>
      <c r="E1229" s="10">
        <f aca="true" t="shared" si="603" ref="E1229:F1231">G1229+I1229+K1229+M1229</f>
        <v>1337.9</v>
      </c>
      <c r="F1229" s="10">
        <f t="shared" si="603"/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1337.9</v>
      </c>
      <c r="L1229" s="10">
        <v>0</v>
      </c>
      <c r="M1229" s="10">
        <v>0</v>
      </c>
      <c r="N1229" s="10">
        <v>0</v>
      </c>
      <c r="O1229" s="30"/>
      <c r="P1229" s="30"/>
      <c r="Q1229" s="30"/>
    </row>
    <row r="1230" spans="1:17" ht="35.25" customHeight="1">
      <c r="A1230" s="32"/>
      <c r="B1230" s="31"/>
      <c r="C1230" s="30"/>
      <c r="D1230" s="9">
        <v>2019</v>
      </c>
      <c r="E1230" s="10">
        <f t="shared" si="603"/>
        <v>1337.9</v>
      </c>
      <c r="F1230" s="10">
        <f t="shared" si="603"/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1337.9</v>
      </c>
      <c r="L1230" s="10">
        <v>0</v>
      </c>
      <c r="M1230" s="10">
        <v>0</v>
      </c>
      <c r="N1230" s="10">
        <v>0</v>
      </c>
      <c r="O1230" s="30"/>
      <c r="P1230" s="30"/>
      <c r="Q1230" s="30"/>
    </row>
    <row r="1231" spans="1:17" ht="236.25" customHeight="1">
      <c r="A1231" s="32"/>
      <c r="B1231" s="31"/>
      <c r="C1231" s="30"/>
      <c r="D1231" s="9">
        <v>2020</v>
      </c>
      <c r="E1231" s="10">
        <f t="shared" si="603"/>
        <v>1337.9</v>
      </c>
      <c r="F1231" s="10">
        <f t="shared" si="603"/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1337.9</v>
      </c>
      <c r="L1231" s="10">
        <v>0</v>
      </c>
      <c r="M1231" s="10">
        <v>0</v>
      </c>
      <c r="N1231" s="10">
        <v>0</v>
      </c>
      <c r="O1231" s="30"/>
      <c r="P1231" s="30"/>
      <c r="Q1231" s="30"/>
    </row>
    <row r="1232" ht="8.25" customHeight="1"/>
  </sheetData>
  <sheetProtection/>
  <mergeCells count="1840">
    <mergeCell ref="O303:O306"/>
    <mergeCell ref="P303:P306"/>
    <mergeCell ref="Q303:Q306"/>
    <mergeCell ref="B295:B298"/>
    <mergeCell ref="C295:C298"/>
    <mergeCell ref="O295:O298"/>
    <mergeCell ref="P295:P298"/>
    <mergeCell ref="Q295:Q298"/>
    <mergeCell ref="B299:B302"/>
    <mergeCell ref="C299:C302"/>
    <mergeCell ref="O299:O302"/>
    <mergeCell ref="P299:P302"/>
    <mergeCell ref="Q299:Q302"/>
    <mergeCell ref="B287:B290"/>
    <mergeCell ref="C287:C290"/>
    <mergeCell ref="O287:O290"/>
    <mergeCell ref="P287:P290"/>
    <mergeCell ref="Q287:Q290"/>
    <mergeCell ref="B291:B294"/>
    <mergeCell ref="C291:C294"/>
    <mergeCell ref="O291:O294"/>
    <mergeCell ref="P291:P294"/>
    <mergeCell ref="Q291:Q294"/>
    <mergeCell ref="B279:B282"/>
    <mergeCell ref="C279:C282"/>
    <mergeCell ref="O279:O282"/>
    <mergeCell ref="P279:P282"/>
    <mergeCell ref="Q279:Q282"/>
    <mergeCell ref="B283:B286"/>
    <mergeCell ref="C283:C286"/>
    <mergeCell ref="O283:O286"/>
    <mergeCell ref="P283:P286"/>
    <mergeCell ref="Q283:Q286"/>
    <mergeCell ref="B271:B274"/>
    <mergeCell ref="C271:C274"/>
    <mergeCell ref="O271:O274"/>
    <mergeCell ref="P271:P274"/>
    <mergeCell ref="Q271:Q274"/>
    <mergeCell ref="B275:B278"/>
    <mergeCell ref="C275:C278"/>
    <mergeCell ref="O275:O278"/>
    <mergeCell ref="P275:P278"/>
    <mergeCell ref="Q275:Q278"/>
    <mergeCell ref="B263:B266"/>
    <mergeCell ref="C263:C266"/>
    <mergeCell ref="O263:O266"/>
    <mergeCell ref="P263:P266"/>
    <mergeCell ref="Q263:Q266"/>
    <mergeCell ref="B267:B270"/>
    <mergeCell ref="C267:C270"/>
    <mergeCell ref="O267:O270"/>
    <mergeCell ref="P267:P270"/>
    <mergeCell ref="Q267:Q270"/>
    <mergeCell ref="B255:B258"/>
    <mergeCell ref="C255:C258"/>
    <mergeCell ref="O255:O258"/>
    <mergeCell ref="P255:P258"/>
    <mergeCell ref="Q255:Q258"/>
    <mergeCell ref="B259:B262"/>
    <mergeCell ref="C259:C262"/>
    <mergeCell ref="O259:O262"/>
    <mergeCell ref="P259:P262"/>
    <mergeCell ref="Q259:Q262"/>
    <mergeCell ref="B115:B118"/>
    <mergeCell ref="C115:C118"/>
    <mergeCell ref="O115:O118"/>
    <mergeCell ref="P115:P118"/>
    <mergeCell ref="Q115:Q118"/>
    <mergeCell ref="B119:B122"/>
    <mergeCell ref="C119:C122"/>
    <mergeCell ref="O119:O122"/>
    <mergeCell ref="P119:P122"/>
    <mergeCell ref="Q119:Q122"/>
    <mergeCell ref="A111:A114"/>
    <mergeCell ref="B111:B114"/>
    <mergeCell ref="C111:C114"/>
    <mergeCell ref="O111:O114"/>
    <mergeCell ref="P111:P114"/>
    <mergeCell ref="Q111:Q114"/>
    <mergeCell ref="A115:A118"/>
    <mergeCell ref="A107:A110"/>
    <mergeCell ref="B107:B110"/>
    <mergeCell ref="C107:C110"/>
    <mergeCell ref="O107:O110"/>
    <mergeCell ref="P107:P110"/>
    <mergeCell ref="Q107:Q110"/>
    <mergeCell ref="A103:A106"/>
    <mergeCell ref="B103:B106"/>
    <mergeCell ref="C103:C106"/>
    <mergeCell ref="O103:O106"/>
    <mergeCell ref="P103:P106"/>
    <mergeCell ref="Q103:Q106"/>
    <mergeCell ref="A99:A102"/>
    <mergeCell ref="B99:B102"/>
    <mergeCell ref="C99:C102"/>
    <mergeCell ref="O99:O102"/>
    <mergeCell ref="P99:P102"/>
    <mergeCell ref="Q99:Q102"/>
    <mergeCell ref="A95:A98"/>
    <mergeCell ref="B95:B98"/>
    <mergeCell ref="C95:C98"/>
    <mergeCell ref="O95:O98"/>
    <mergeCell ref="P95:P98"/>
    <mergeCell ref="Q95:Q98"/>
    <mergeCell ref="A91:A94"/>
    <mergeCell ref="B91:B94"/>
    <mergeCell ref="C91:C94"/>
    <mergeCell ref="O91:O94"/>
    <mergeCell ref="P91:P94"/>
    <mergeCell ref="Q91:Q94"/>
    <mergeCell ref="A87:A90"/>
    <mergeCell ref="B87:B90"/>
    <mergeCell ref="C87:C90"/>
    <mergeCell ref="O87:O90"/>
    <mergeCell ref="P87:P90"/>
    <mergeCell ref="Q87:Q90"/>
    <mergeCell ref="A83:A86"/>
    <mergeCell ref="B83:B86"/>
    <mergeCell ref="C83:C86"/>
    <mergeCell ref="O83:O86"/>
    <mergeCell ref="P83:P86"/>
    <mergeCell ref="Q83:Q86"/>
    <mergeCell ref="A654:A657"/>
    <mergeCell ref="P662:P665"/>
    <mergeCell ref="B662:B665"/>
    <mergeCell ref="A662:A665"/>
    <mergeCell ref="Q662:Q665"/>
    <mergeCell ref="B614:B617"/>
    <mergeCell ref="C614:C617"/>
    <mergeCell ref="O614:O617"/>
    <mergeCell ref="P614:P617"/>
    <mergeCell ref="Q614:Q617"/>
    <mergeCell ref="Q861:Q864"/>
    <mergeCell ref="Q865:Q868"/>
    <mergeCell ref="A865:A868"/>
    <mergeCell ref="A799:A802"/>
    <mergeCell ref="Q779:Q782"/>
    <mergeCell ref="A1:Q1"/>
    <mergeCell ref="A2:Q2"/>
    <mergeCell ref="A3:Q3"/>
    <mergeCell ref="A5:A7"/>
    <mergeCell ref="B5:B7"/>
    <mergeCell ref="Q5:Q7"/>
    <mergeCell ref="E6:F6"/>
    <mergeCell ref="G6:H6"/>
    <mergeCell ref="I6:J6"/>
    <mergeCell ref="K6:L6"/>
    <mergeCell ref="M6:N6"/>
    <mergeCell ref="A9:B12"/>
    <mergeCell ref="C9:C12"/>
    <mergeCell ref="O9:O12"/>
    <mergeCell ref="P9:P12"/>
    <mergeCell ref="Q9:Q12"/>
    <mergeCell ref="C5:C7"/>
    <mergeCell ref="D5:D7"/>
    <mergeCell ref="E5:M5"/>
    <mergeCell ref="O5:O7"/>
    <mergeCell ref="P5:P7"/>
    <mergeCell ref="A13:Q13"/>
    <mergeCell ref="A14:A17"/>
    <mergeCell ref="B14:B17"/>
    <mergeCell ref="C14:C17"/>
    <mergeCell ref="O14:O17"/>
    <mergeCell ref="P14:P17"/>
    <mergeCell ref="Q14:Q17"/>
    <mergeCell ref="A18:A21"/>
    <mergeCell ref="B18:B21"/>
    <mergeCell ref="C18:C21"/>
    <mergeCell ref="O18:O21"/>
    <mergeCell ref="P18:P21"/>
    <mergeCell ref="Q18:Q21"/>
    <mergeCell ref="A22:A25"/>
    <mergeCell ref="B22:B25"/>
    <mergeCell ref="C22:C25"/>
    <mergeCell ref="O22:O25"/>
    <mergeCell ref="P22:P25"/>
    <mergeCell ref="Q22:Q25"/>
    <mergeCell ref="A26:A29"/>
    <mergeCell ref="B26:B29"/>
    <mergeCell ref="C26:C29"/>
    <mergeCell ref="O26:O29"/>
    <mergeCell ref="P26:P29"/>
    <mergeCell ref="Q26:Q29"/>
    <mergeCell ref="A30:A33"/>
    <mergeCell ref="B30:B33"/>
    <mergeCell ref="C30:C33"/>
    <mergeCell ref="O30:O33"/>
    <mergeCell ref="P30:P33"/>
    <mergeCell ref="Q30:Q33"/>
    <mergeCell ref="A34:A37"/>
    <mergeCell ref="B34:B37"/>
    <mergeCell ref="C34:C37"/>
    <mergeCell ref="O34:O37"/>
    <mergeCell ref="P34:P37"/>
    <mergeCell ref="Q34:Q37"/>
    <mergeCell ref="C42:C45"/>
    <mergeCell ref="O42:O45"/>
    <mergeCell ref="P42:P45"/>
    <mergeCell ref="Q42:Q45"/>
    <mergeCell ref="A38:A41"/>
    <mergeCell ref="B38:B41"/>
    <mergeCell ref="C38:C41"/>
    <mergeCell ref="O38:O41"/>
    <mergeCell ref="P38:P41"/>
    <mergeCell ref="Q38:Q41"/>
    <mergeCell ref="S42:S45"/>
    <mergeCell ref="T42:T45"/>
    <mergeCell ref="A46:A49"/>
    <mergeCell ref="B46:B49"/>
    <mergeCell ref="C46:C49"/>
    <mergeCell ref="O46:O49"/>
    <mergeCell ref="P46:P49"/>
    <mergeCell ref="Q46:Q49"/>
    <mergeCell ref="A42:A45"/>
    <mergeCell ref="B42:B45"/>
    <mergeCell ref="A50:A53"/>
    <mergeCell ref="B50:B53"/>
    <mergeCell ref="C50:C53"/>
    <mergeCell ref="O50:O53"/>
    <mergeCell ref="P50:P53"/>
    <mergeCell ref="Q50:Q53"/>
    <mergeCell ref="A54:A57"/>
    <mergeCell ref="B54:B57"/>
    <mergeCell ref="C54:C57"/>
    <mergeCell ref="O54:O57"/>
    <mergeCell ref="P54:P57"/>
    <mergeCell ref="Q54:Q57"/>
    <mergeCell ref="A58:A61"/>
    <mergeCell ref="B58:B61"/>
    <mergeCell ref="C58:C61"/>
    <mergeCell ref="O58:O61"/>
    <mergeCell ref="P58:P61"/>
    <mergeCell ref="Q58:Q61"/>
    <mergeCell ref="A62:Q62"/>
    <mergeCell ref="A63:A66"/>
    <mergeCell ref="B63:B66"/>
    <mergeCell ref="C63:C66"/>
    <mergeCell ref="O63:O66"/>
    <mergeCell ref="P63:P66"/>
    <mergeCell ref="Q63:Q66"/>
    <mergeCell ref="A67:A70"/>
    <mergeCell ref="B67:B70"/>
    <mergeCell ref="C67:C70"/>
    <mergeCell ref="O67:O70"/>
    <mergeCell ref="P67:P70"/>
    <mergeCell ref="Q67:Q70"/>
    <mergeCell ref="A71:A74"/>
    <mergeCell ref="B71:B74"/>
    <mergeCell ref="C71:C74"/>
    <mergeCell ref="O71:O74"/>
    <mergeCell ref="P71:P74"/>
    <mergeCell ref="Q71:Q74"/>
    <mergeCell ref="A75:A78"/>
    <mergeCell ref="B75:B78"/>
    <mergeCell ref="C75:C78"/>
    <mergeCell ref="O75:O78"/>
    <mergeCell ref="P75:P78"/>
    <mergeCell ref="Q75:Q78"/>
    <mergeCell ref="A79:A82"/>
    <mergeCell ref="B79:B82"/>
    <mergeCell ref="C79:C82"/>
    <mergeCell ref="O79:O82"/>
    <mergeCell ref="P79:P82"/>
    <mergeCell ref="Q79:Q82"/>
    <mergeCell ref="A123:A126"/>
    <mergeCell ref="B123:B126"/>
    <mergeCell ref="C123:C126"/>
    <mergeCell ref="O123:O126"/>
    <mergeCell ref="P123:P126"/>
    <mergeCell ref="Q123:Q126"/>
    <mergeCell ref="A127:A130"/>
    <mergeCell ref="B127:B130"/>
    <mergeCell ref="C127:C130"/>
    <mergeCell ref="O127:O130"/>
    <mergeCell ref="P127:P130"/>
    <mergeCell ref="Q127:Q130"/>
    <mergeCell ref="A131:A134"/>
    <mergeCell ref="B131:B134"/>
    <mergeCell ref="C131:C134"/>
    <mergeCell ref="O131:O134"/>
    <mergeCell ref="P131:P134"/>
    <mergeCell ref="Q131:Q134"/>
    <mergeCell ref="A135:A138"/>
    <mergeCell ref="B135:B138"/>
    <mergeCell ref="C135:C138"/>
    <mergeCell ref="O135:O138"/>
    <mergeCell ref="P135:P138"/>
    <mergeCell ref="Q135:Q138"/>
    <mergeCell ref="A139:A142"/>
    <mergeCell ref="B139:B142"/>
    <mergeCell ref="C139:C142"/>
    <mergeCell ref="O139:O142"/>
    <mergeCell ref="P139:P142"/>
    <mergeCell ref="Q139:Q142"/>
    <mergeCell ref="A143:A146"/>
    <mergeCell ref="B143:B146"/>
    <mergeCell ref="C143:C146"/>
    <mergeCell ref="O143:O146"/>
    <mergeCell ref="P143:P146"/>
    <mergeCell ref="Q143:Q146"/>
    <mergeCell ref="A147:A150"/>
    <mergeCell ref="B147:B150"/>
    <mergeCell ref="C147:C150"/>
    <mergeCell ref="O147:O150"/>
    <mergeCell ref="P147:P150"/>
    <mergeCell ref="Q147:Q150"/>
    <mergeCell ref="C155:C158"/>
    <mergeCell ref="O155:O158"/>
    <mergeCell ref="P155:P158"/>
    <mergeCell ref="Q155:Q158"/>
    <mergeCell ref="A151:A154"/>
    <mergeCell ref="B151:B154"/>
    <mergeCell ref="C151:C154"/>
    <mergeCell ref="O151:O154"/>
    <mergeCell ref="P151:P154"/>
    <mergeCell ref="Q151:Q154"/>
    <mergeCell ref="S155:S158"/>
    <mergeCell ref="T155:T158"/>
    <mergeCell ref="A159:A162"/>
    <mergeCell ref="B159:B162"/>
    <mergeCell ref="C159:C162"/>
    <mergeCell ref="O159:O162"/>
    <mergeCell ref="P159:P162"/>
    <mergeCell ref="Q159:Q162"/>
    <mergeCell ref="A155:A158"/>
    <mergeCell ref="B155:B158"/>
    <mergeCell ref="A163:A166"/>
    <mergeCell ref="B163:B166"/>
    <mergeCell ref="C163:C166"/>
    <mergeCell ref="O163:O166"/>
    <mergeCell ref="P163:P166"/>
    <mergeCell ref="Q163:Q166"/>
    <mergeCell ref="A167:A170"/>
    <mergeCell ref="B167:B170"/>
    <mergeCell ref="C167:C170"/>
    <mergeCell ref="O167:O170"/>
    <mergeCell ref="P167:P170"/>
    <mergeCell ref="Q167:Q170"/>
    <mergeCell ref="A171:A174"/>
    <mergeCell ref="B171:B174"/>
    <mergeCell ref="C171:C174"/>
    <mergeCell ref="O171:O174"/>
    <mergeCell ref="P171:P174"/>
    <mergeCell ref="Q171:Q174"/>
    <mergeCell ref="A175:A178"/>
    <mergeCell ref="B175:B178"/>
    <mergeCell ref="C175:C178"/>
    <mergeCell ref="O175:O178"/>
    <mergeCell ref="P175:P178"/>
    <mergeCell ref="Q175:Q178"/>
    <mergeCell ref="A179:A182"/>
    <mergeCell ref="B179:B182"/>
    <mergeCell ref="C179:C182"/>
    <mergeCell ref="O179:O182"/>
    <mergeCell ref="P179:P182"/>
    <mergeCell ref="Q179:Q182"/>
    <mergeCell ref="A183:A186"/>
    <mergeCell ref="B183:B186"/>
    <mergeCell ref="C183:C186"/>
    <mergeCell ref="O183:O186"/>
    <mergeCell ref="P183:P186"/>
    <mergeCell ref="Q183:Q186"/>
    <mergeCell ref="A187:A190"/>
    <mergeCell ref="B187:B190"/>
    <mergeCell ref="C187:C190"/>
    <mergeCell ref="O187:O190"/>
    <mergeCell ref="P187:P190"/>
    <mergeCell ref="Q187:Q190"/>
    <mergeCell ref="A191:A194"/>
    <mergeCell ref="B191:B194"/>
    <mergeCell ref="C191:C194"/>
    <mergeCell ref="O191:O194"/>
    <mergeCell ref="P191:P194"/>
    <mergeCell ref="Q191:Q194"/>
    <mergeCell ref="A195:A198"/>
    <mergeCell ref="B195:B198"/>
    <mergeCell ref="C195:C198"/>
    <mergeCell ref="O195:O198"/>
    <mergeCell ref="P195:P198"/>
    <mergeCell ref="Q195:Q198"/>
    <mergeCell ref="A199:A202"/>
    <mergeCell ref="B199:B202"/>
    <mergeCell ref="C199:C202"/>
    <mergeCell ref="O199:O202"/>
    <mergeCell ref="P199:P202"/>
    <mergeCell ref="Q199:Q202"/>
    <mergeCell ref="A203:A206"/>
    <mergeCell ref="B203:B206"/>
    <mergeCell ref="C203:C206"/>
    <mergeCell ref="O203:O206"/>
    <mergeCell ref="P203:P206"/>
    <mergeCell ref="Q203:Q206"/>
    <mergeCell ref="A207:A210"/>
    <mergeCell ref="B207:B210"/>
    <mergeCell ref="C207:C210"/>
    <mergeCell ref="O207:O210"/>
    <mergeCell ref="P207:P210"/>
    <mergeCell ref="Q207:Q210"/>
    <mergeCell ref="A211:A214"/>
    <mergeCell ref="B211:B214"/>
    <mergeCell ref="C211:C214"/>
    <mergeCell ref="O211:O214"/>
    <mergeCell ref="P211:P214"/>
    <mergeCell ref="Q211:Q214"/>
    <mergeCell ref="A215:A218"/>
    <mergeCell ref="B215:B218"/>
    <mergeCell ref="C215:C218"/>
    <mergeCell ref="O215:O218"/>
    <mergeCell ref="P215:P218"/>
    <mergeCell ref="Q215:Q218"/>
    <mergeCell ref="O223:O226"/>
    <mergeCell ref="P223:P226"/>
    <mergeCell ref="Q223:Q226"/>
    <mergeCell ref="A219:A222"/>
    <mergeCell ref="B219:B222"/>
    <mergeCell ref="C219:C222"/>
    <mergeCell ref="O219:O222"/>
    <mergeCell ref="P219:P222"/>
    <mergeCell ref="Q219:Q222"/>
    <mergeCell ref="A255:A258"/>
    <mergeCell ref="A259:A262"/>
    <mergeCell ref="A263:A266"/>
    <mergeCell ref="A223:A226"/>
    <mergeCell ref="B223:B226"/>
    <mergeCell ref="C223:C226"/>
    <mergeCell ref="A227:A230"/>
    <mergeCell ref="A231:A234"/>
    <mergeCell ref="A235:A238"/>
    <mergeCell ref="A239:A242"/>
    <mergeCell ref="A243:A246"/>
    <mergeCell ref="A251:A254"/>
    <mergeCell ref="A327:Q327"/>
    <mergeCell ref="A328:A331"/>
    <mergeCell ref="B328:B331"/>
    <mergeCell ref="C328:C331"/>
    <mergeCell ref="O328:O331"/>
    <mergeCell ref="P328:P331"/>
    <mergeCell ref="Q328:Q331"/>
    <mergeCell ref="A332:A335"/>
    <mergeCell ref="B332:B335"/>
    <mergeCell ref="C332:C335"/>
    <mergeCell ref="O332:O335"/>
    <mergeCell ref="P332:P335"/>
    <mergeCell ref="Q332:Q335"/>
    <mergeCell ref="A336:A339"/>
    <mergeCell ref="B336:B339"/>
    <mergeCell ref="C336:C339"/>
    <mergeCell ref="O336:O339"/>
    <mergeCell ref="P336:P339"/>
    <mergeCell ref="Q336:Q339"/>
    <mergeCell ref="A340:A343"/>
    <mergeCell ref="B340:B343"/>
    <mergeCell ref="C340:C343"/>
    <mergeCell ref="O340:O343"/>
    <mergeCell ref="P340:P343"/>
    <mergeCell ref="Q340:Q343"/>
    <mergeCell ref="A344:A347"/>
    <mergeCell ref="B344:B347"/>
    <mergeCell ref="C344:C347"/>
    <mergeCell ref="O344:O347"/>
    <mergeCell ref="P344:P347"/>
    <mergeCell ref="Q344:Q347"/>
    <mergeCell ref="A348:A351"/>
    <mergeCell ref="B348:B351"/>
    <mergeCell ref="C348:C351"/>
    <mergeCell ref="O348:O351"/>
    <mergeCell ref="P348:P351"/>
    <mergeCell ref="Q348:Q351"/>
    <mergeCell ref="A352:Q352"/>
    <mergeCell ref="A353:A356"/>
    <mergeCell ref="B353:B356"/>
    <mergeCell ref="C353:C356"/>
    <mergeCell ref="O353:O356"/>
    <mergeCell ref="P353:P356"/>
    <mergeCell ref="Q353:Q356"/>
    <mergeCell ref="A357:A360"/>
    <mergeCell ref="B357:B360"/>
    <mergeCell ref="C357:C360"/>
    <mergeCell ref="O357:O360"/>
    <mergeCell ref="P357:P360"/>
    <mergeCell ref="Q357:Q360"/>
    <mergeCell ref="A361:A364"/>
    <mergeCell ref="B361:B364"/>
    <mergeCell ref="C361:C364"/>
    <mergeCell ref="O361:O364"/>
    <mergeCell ref="P361:P364"/>
    <mergeCell ref="Q361:Q364"/>
    <mergeCell ref="A365:A368"/>
    <mergeCell ref="B365:B368"/>
    <mergeCell ref="C365:C368"/>
    <mergeCell ref="O365:O368"/>
    <mergeCell ref="P365:P368"/>
    <mergeCell ref="Q365:Q368"/>
    <mergeCell ref="A369:A372"/>
    <mergeCell ref="B369:B372"/>
    <mergeCell ref="C369:C372"/>
    <mergeCell ref="O369:O372"/>
    <mergeCell ref="P369:P372"/>
    <mergeCell ref="Q369:Q372"/>
    <mergeCell ref="A373:A376"/>
    <mergeCell ref="B373:B376"/>
    <mergeCell ref="C373:C376"/>
    <mergeCell ref="O373:O376"/>
    <mergeCell ref="P373:P376"/>
    <mergeCell ref="Q373:Q376"/>
    <mergeCell ref="A377:A380"/>
    <mergeCell ref="B377:B380"/>
    <mergeCell ref="C377:C380"/>
    <mergeCell ref="O377:O380"/>
    <mergeCell ref="P377:P380"/>
    <mergeCell ref="Q377:Q380"/>
    <mergeCell ref="A381:A384"/>
    <mergeCell ref="B381:B384"/>
    <mergeCell ref="C381:C384"/>
    <mergeCell ref="O381:O384"/>
    <mergeCell ref="P381:P384"/>
    <mergeCell ref="Q381:Q384"/>
    <mergeCell ref="A385:A388"/>
    <mergeCell ref="B385:B388"/>
    <mergeCell ref="C385:C388"/>
    <mergeCell ref="O385:O388"/>
    <mergeCell ref="P385:P388"/>
    <mergeCell ref="Q385:Q388"/>
    <mergeCell ref="A389:A392"/>
    <mergeCell ref="B389:B392"/>
    <mergeCell ref="C389:C392"/>
    <mergeCell ref="O389:O392"/>
    <mergeCell ref="P389:P392"/>
    <mergeCell ref="Q389:Q392"/>
    <mergeCell ref="A393:A396"/>
    <mergeCell ref="B393:B396"/>
    <mergeCell ref="C393:C396"/>
    <mergeCell ref="O393:O396"/>
    <mergeCell ref="P393:P396"/>
    <mergeCell ref="Q393:Q396"/>
    <mergeCell ref="A397:A400"/>
    <mergeCell ref="B397:B400"/>
    <mergeCell ref="C397:C400"/>
    <mergeCell ref="O397:O400"/>
    <mergeCell ref="P397:P400"/>
    <mergeCell ref="Q397:Q400"/>
    <mergeCell ref="A401:A404"/>
    <mergeCell ref="B401:B404"/>
    <mergeCell ref="C401:C404"/>
    <mergeCell ref="O401:O404"/>
    <mergeCell ref="P401:P404"/>
    <mergeCell ref="Q401:Q404"/>
    <mergeCell ref="A405:A408"/>
    <mergeCell ref="B405:B408"/>
    <mergeCell ref="C405:C408"/>
    <mergeCell ref="O405:O408"/>
    <mergeCell ref="P405:P408"/>
    <mergeCell ref="Q405:Q408"/>
    <mergeCell ref="A409:A412"/>
    <mergeCell ref="B409:B412"/>
    <mergeCell ref="C409:C412"/>
    <mergeCell ref="O409:O412"/>
    <mergeCell ref="P409:P412"/>
    <mergeCell ref="Q409:Q412"/>
    <mergeCell ref="A413:A416"/>
    <mergeCell ref="B413:B416"/>
    <mergeCell ref="C413:C416"/>
    <mergeCell ref="O413:O416"/>
    <mergeCell ref="P413:P416"/>
    <mergeCell ref="Q413:Q416"/>
    <mergeCell ref="A417:A420"/>
    <mergeCell ref="B417:B420"/>
    <mergeCell ref="C417:C420"/>
    <mergeCell ref="O417:O420"/>
    <mergeCell ref="P417:P420"/>
    <mergeCell ref="Q417:Q420"/>
    <mergeCell ref="A421:A424"/>
    <mergeCell ref="B421:B424"/>
    <mergeCell ref="C421:C424"/>
    <mergeCell ref="O421:O424"/>
    <mergeCell ref="P421:P424"/>
    <mergeCell ref="Q421:Q424"/>
    <mergeCell ref="A425:A428"/>
    <mergeCell ref="B425:B428"/>
    <mergeCell ref="C425:C428"/>
    <mergeCell ref="O425:O428"/>
    <mergeCell ref="P425:P428"/>
    <mergeCell ref="Q425:Q428"/>
    <mergeCell ref="A429:A432"/>
    <mergeCell ref="B429:B432"/>
    <mergeCell ref="C429:C432"/>
    <mergeCell ref="O429:O432"/>
    <mergeCell ref="P429:P432"/>
    <mergeCell ref="Q429:Q432"/>
    <mergeCell ref="A445:A448"/>
    <mergeCell ref="B445:B448"/>
    <mergeCell ref="C445:C448"/>
    <mergeCell ref="O445:O448"/>
    <mergeCell ref="P445:P448"/>
    <mergeCell ref="Q445:Q448"/>
    <mergeCell ref="A449:A452"/>
    <mergeCell ref="B449:B452"/>
    <mergeCell ref="C449:C452"/>
    <mergeCell ref="O449:O452"/>
    <mergeCell ref="P449:P452"/>
    <mergeCell ref="Q449:Q452"/>
    <mergeCell ref="A437:A440"/>
    <mergeCell ref="B437:B440"/>
    <mergeCell ref="C437:C440"/>
    <mergeCell ref="O437:O440"/>
    <mergeCell ref="P437:P440"/>
    <mergeCell ref="Q437:Q440"/>
    <mergeCell ref="A453:A456"/>
    <mergeCell ref="B453:B456"/>
    <mergeCell ref="C453:C456"/>
    <mergeCell ref="O453:O456"/>
    <mergeCell ref="P453:P456"/>
    <mergeCell ref="Q453:Q456"/>
    <mergeCell ref="A457:A460"/>
    <mergeCell ref="B457:B460"/>
    <mergeCell ref="C457:C460"/>
    <mergeCell ref="O457:O460"/>
    <mergeCell ref="P457:P460"/>
    <mergeCell ref="Q457:Q460"/>
    <mergeCell ref="A465:A468"/>
    <mergeCell ref="B465:B468"/>
    <mergeCell ref="C465:C468"/>
    <mergeCell ref="O465:O468"/>
    <mergeCell ref="P465:P468"/>
    <mergeCell ref="Q465:Q468"/>
    <mergeCell ref="A469:A472"/>
    <mergeCell ref="B469:B472"/>
    <mergeCell ref="C469:C472"/>
    <mergeCell ref="O469:O472"/>
    <mergeCell ref="P469:P472"/>
    <mergeCell ref="Q469:Q472"/>
    <mergeCell ref="A441:A444"/>
    <mergeCell ref="B441:B444"/>
    <mergeCell ref="C441:C444"/>
    <mergeCell ref="O441:O444"/>
    <mergeCell ref="P441:P444"/>
    <mergeCell ref="Q441:Q444"/>
    <mergeCell ref="A433:A436"/>
    <mergeCell ref="B433:B436"/>
    <mergeCell ref="C433:C436"/>
    <mergeCell ref="O433:O436"/>
    <mergeCell ref="P433:P436"/>
    <mergeCell ref="Q433:Q436"/>
    <mergeCell ref="A481:A484"/>
    <mergeCell ref="B481:B484"/>
    <mergeCell ref="C481:C484"/>
    <mergeCell ref="O481:O484"/>
    <mergeCell ref="P481:P484"/>
    <mergeCell ref="Q481:Q484"/>
    <mergeCell ref="A461:A464"/>
    <mergeCell ref="B461:B464"/>
    <mergeCell ref="C461:C464"/>
    <mergeCell ref="O461:O464"/>
    <mergeCell ref="P461:P464"/>
    <mergeCell ref="Q461:Q464"/>
    <mergeCell ref="A477:A480"/>
    <mergeCell ref="B477:B480"/>
    <mergeCell ref="C477:C480"/>
    <mergeCell ref="O477:O480"/>
    <mergeCell ref="P477:P480"/>
    <mergeCell ref="Q477:Q480"/>
    <mergeCell ref="A473:A476"/>
    <mergeCell ref="B473:B476"/>
    <mergeCell ref="C473:C476"/>
    <mergeCell ref="O473:O476"/>
    <mergeCell ref="P473:P476"/>
    <mergeCell ref="Q473:Q476"/>
    <mergeCell ref="A485:A488"/>
    <mergeCell ref="B485:B488"/>
    <mergeCell ref="C485:C488"/>
    <mergeCell ref="O485:O488"/>
    <mergeCell ref="P485:P488"/>
    <mergeCell ref="Q485:Q488"/>
    <mergeCell ref="A489:A492"/>
    <mergeCell ref="B489:B492"/>
    <mergeCell ref="C489:C492"/>
    <mergeCell ref="O489:O492"/>
    <mergeCell ref="P489:P492"/>
    <mergeCell ref="Q489:Q492"/>
    <mergeCell ref="A493:Q493"/>
    <mergeCell ref="A494:A497"/>
    <mergeCell ref="B494:B497"/>
    <mergeCell ref="C494:C497"/>
    <mergeCell ref="O494:O497"/>
    <mergeCell ref="P494:P497"/>
    <mergeCell ref="Q494:Q497"/>
    <mergeCell ref="A498:A501"/>
    <mergeCell ref="B498:B501"/>
    <mergeCell ref="C498:C501"/>
    <mergeCell ref="O498:O501"/>
    <mergeCell ref="P498:P501"/>
    <mergeCell ref="Q498:Q501"/>
    <mergeCell ref="A502:A505"/>
    <mergeCell ref="B502:B505"/>
    <mergeCell ref="C502:C505"/>
    <mergeCell ref="O502:O505"/>
    <mergeCell ref="P502:P505"/>
    <mergeCell ref="Q502:Q505"/>
    <mergeCell ref="A506:A509"/>
    <mergeCell ref="B506:B509"/>
    <mergeCell ref="C506:C509"/>
    <mergeCell ref="O506:O509"/>
    <mergeCell ref="P506:P509"/>
    <mergeCell ref="Q506:Q509"/>
    <mergeCell ref="A510:A513"/>
    <mergeCell ref="B510:B513"/>
    <mergeCell ref="C510:C513"/>
    <mergeCell ref="O510:O513"/>
    <mergeCell ref="P510:P513"/>
    <mergeCell ref="Q510:Q513"/>
    <mergeCell ref="A514:A517"/>
    <mergeCell ref="B514:B517"/>
    <mergeCell ref="C514:C517"/>
    <mergeCell ref="O514:O517"/>
    <mergeCell ref="P514:P517"/>
    <mergeCell ref="Q514:Q517"/>
    <mergeCell ref="A518:A521"/>
    <mergeCell ref="B518:B521"/>
    <mergeCell ref="C518:C521"/>
    <mergeCell ref="O518:O521"/>
    <mergeCell ref="P518:P521"/>
    <mergeCell ref="Q518:Q521"/>
    <mergeCell ref="A522:A525"/>
    <mergeCell ref="B522:B525"/>
    <mergeCell ref="C522:C525"/>
    <mergeCell ref="O522:O525"/>
    <mergeCell ref="P522:P525"/>
    <mergeCell ref="Q522:Q525"/>
    <mergeCell ref="A526:A529"/>
    <mergeCell ref="B526:B529"/>
    <mergeCell ref="C526:C529"/>
    <mergeCell ref="O526:O529"/>
    <mergeCell ref="P526:P529"/>
    <mergeCell ref="Q526:Q529"/>
    <mergeCell ref="A530:A533"/>
    <mergeCell ref="B530:B533"/>
    <mergeCell ref="C530:C533"/>
    <mergeCell ref="O530:O533"/>
    <mergeCell ref="P530:P533"/>
    <mergeCell ref="Q530:Q533"/>
    <mergeCell ref="A534:Q534"/>
    <mergeCell ref="A535:A538"/>
    <mergeCell ref="B535:B538"/>
    <mergeCell ref="C535:C538"/>
    <mergeCell ref="O535:O538"/>
    <mergeCell ref="P535:P538"/>
    <mergeCell ref="Q535:Q538"/>
    <mergeCell ref="A539:A542"/>
    <mergeCell ref="B539:B542"/>
    <mergeCell ref="C539:C542"/>
    <mergeCell ref="O539:O542"/>
    <mergeCell ref="P539:P542"/>
    <mergeCell ref="Q539:Q542"/>
    <mergeCell ref="A543:A546"/>
    <mergeCell ref="B543:B546"/>
    <mergeCell ref="C543:C546"/>
    <mergeCell ref="O543:O546"/>
    <mergeCell ref="P543:P546"/>
    <mergeCell ref="Q543:Q546"/>
    <mergeCell ref="A547:A550"/>
    <mergeCell ref="B547:B550"/>
    <mergeCell ref="C547:C550"/>
    <mergeCell ref="O547:O550"/>
    <mergeCell ref="P547:P550"/>
    <mergeCell ref="Q551:Q554"/>
    <mergeCell ref="Q547:Q550"/>
    <mergeCell ref="A551:A554"/>
    <mergeCell ref="B551:B554"/>
    <mergeCell ref="C551:C554"/>
    <mergeCell ref="A555:A558"/>
    <mergeCell ref="B555:B558"/>
    <mergeCell ref="C555:C558"/>
    <mergeCell ref="O555:O558"/>
    <mergeCell ref="P555:P558"/>
    <mergeCell ref="Q555:Q558"/>
    <mergeCell ref="O551:O554"/>
    <mergeCell ref="P551:P554"/>
    <mergeCell ref="Q579:Q582"/>
    <mergeCell ref="A559:A562"/>
    <mergeCell ref="B559:B562"/>
    <mergeCell ref="C559:C562"/>
    <mergeCell ref="O559:O562"/>
    <mergeCell ref="P559:P562"/>
    <mergeCell ref="Q559:Q562"/>
    <mergeCell ref="A563:A566"/>
    <mergeCell ref="B563:B566"/>
    <mergeCell ref="C563:C566"/>
    <mergeCell ref="O563:O566"/>
    <mergeCell ref="P563:P566"/>
    <mergeCell ref="Q563:Q566"/>
    <mergeCell ref="A567:A570"/>
    <mergeCell ref="B567:B570"/>
    <mergeCell ref="C567:C570"/>
    <mergeCell ref="O567:O570"/>
    <mergeCell ref="P567:P570"/>
    <mergeCell ref="Q567:Q570"/>
    <mergeCell ref="A571:A574"/>
    <mergeCell ref="B571:B574"/>
    <mergeCell ref="C571:C574"/>
    <mergeCell ref="O571:O574"/>
    <mergeCell ref="P571:P574"/>
    <mergeCell ref="Q571:Q574"/>
    <mergeCell ref="A575:A578"/>
    <mergeCell ref="B575:B578"/>
    <mergeCell ref="C575:C578"/>
    <mergeCell ref="O575:O578"/>
    <mergeCell ref="P575:P578"/>
    <mergeCell ref="Q575:Q578"/>
    <mergeCell ref="A579:A582"/>
    <mergeCell ref="B579:B582"/>
    <mergeCell ref="C579:C582"/>
    <mergeCell ref="O579:O582"/>
    <mergeCell ref="P579:P582"/>
    <mergeCell ref="A583:Q583"/>
    <mergeCell ref="A584:A587"/>
    <mergeCell ref="B584:B587"/>
    <mergeCell ref="C584:C587"/>
    <mergeCell ref="O584:O587"/>
    <mergeCell ref="P584:P587"/>
    <mergeCell ref="Q584:Q587"/>
    <mergeCell ref="B588:Q588"/>
    <mergeCell ref="A589:A592"/>
    <mergeCell ref="B589:B592"/>
    <mergeCell ref="C589:C592"/>
    <mergeCell ref="O589:O592"/>
    <mergeCell ref="P589:P592"/>
    <mergeCell ref="Q589:Q592"/>
    <mergeCell ref="B593:Q593"/>
    <mergeCell ref="A594:A597"/>
    <mergeCell ref="B594:B597"/>
    <mergeCell ref="C594:C597"/>
    <mergeCell ref="O594:O597"/>
    <mergeCell ref="P594:P597"/>
    <mergeCell ref="Q594:Q597"/>
    <mergeCell ref="A598:A601"/>
    <mergeCell ref="B598:B601"/>
    <mergeCell ref="C598:C601"/>
    <mergeCell ref="O598:O601"/>
    <mergeCell ref="P598:P601"/>
    <mergeCell ref="Q598:Q601"/>
    <mergeCell ref="A602:A605"/>
    <mergeCell ref="B602:B605"/>
    <mergeCell ref="C602:C605"/>
    <mergeCell ref="O602:O605"/>
    <mergeCell ref="P602:P605"/>
    <mergeCell ref="Q602:Q605"/>
    <mergeCell ref="A606:A609"/>
    <mergeCell ref="B606:B609"/>
    <mergeCell ref="C606:C609"/>
    <mergeCell ref="O606:O609"/>
    <mergeCell ref="P606:P609"/>
    <mergeCell ref="Q606:Q609"/>
    <mergeCell ref="Q618:Q621"/>
    <mergeCell ref="A610:A613"/>
    <mergeCell ref="B610:B613"/>
    <mergeCell ref="C610:C613"/>
    <mergeCell ref="O610:O613"/>
    <mergeCell ref="P610:P613"/>
    <mergeCell ref="Q610:Q613"/>
    <mergeCell ref="A614:A617"/>
    <mergeCell ref="O622:O625"/>
    <mergeCell ref="P622:P625"/>
    <mergeCell ref="A618:A621"/>
    <mergeCell ref="B618:B621"/>
    <mergeCell ref="C618:C621"/>
    <mergeCell ref="O618:O621"/>
    <mergeCell ref="P618:P621"/>
    <mergeCell ref="Q622:Q625"/>
    <mergeCell ref="A626:A629"/>
    <mergeCell ref="B626:B629"/>
    <mergeCell ref="C626:C629"/>
    <mergeCell ref="O626:O629"/>
    <mergeCell ref="P626:P629"/>
    <mergeCell ref="Q626:Q629"/>
    <mergeCell ref="A622:A625"/>
    <mergeCell ref="B622:B625"/>
    <mergeCell ref="C622:C625"/>
    <mergeCell ref="A630:A633"/>
    <mergeCell ref="B630:B633"/>
    <mergeCell ref="C630:C633"/>
    <mergeCell ref="O630:O633"/>
    <mergeCell ref="P630:P633"/>
    <mergeCell ref="Q630:Q633"/>
    <mergeCell ref="A638:A641"/>
    <mergeCell ref="B638:B641"/>
    <mergeCell ref="C638:C641"/>
    <mergeCell ref="O638:O641"/>
    <mergeCell ref="P638:P641"/>
    <mergeCell ref="Q638:Q641"/>
    <mergeCell ref="A642:A645"/>
    <mergeCell ref="B642:B645"/>
    <mergeCell ref="C642:C645"/>
    <mergeCell ref="O642:O645"/>
    <mergeCell ref="P642:P645"/>
    <mergeCell ref="Q642:Q645"/>
    <mergeCell ref="A646:A649"/>
    <mergeCell ref="B646:B649"/>
    <mergeCell ref="C646:C649"/>
    <mergeCell ref="O646:O649"/>
    <mergeCell ref="P646:P649"/>
    <mergeCell ref="Q646:Q649"/>
    <mergeCell ref="A650:A653"/>
    <mergeCell ref="B650:B653"/>
    <mergeCell ref="C650:C653"/>
    <mergeCell ref="O650:O653"/>
    <mergeCell ref="P650:P653"/>
    <mergeCell ref="Q650:Q653"/>
    <mergeCell ref="A634:A637"/>
    <mergeCell ref="B634:B637"/>
    <mergeCell ref="C634:C637"/>
    <mergeCell ref="O634:O637"/>
    <mergeCell ref="P634:P637"/>
    <mergeCell ref="Q634:Q637"/>
    <mergeCell ref="B654:B657"/>
    <mergeCell ref="C654:C657"/>
    <mergeCell ref="O654:O657"/>
    <mergeCell ref="P654:P657"/>
    <mergeCell ref="Q654:Q657"/>
    <mergeCell ref="A658:A661"/>
    <mergeCell ref="B658:B661"/>
    <mergeCell ref="C658:C661"/>
    <mergeCell ref="O658:O661"/>
    <mergeCell ref="P658:P661"/>
    <mergeCell ref="Q658:Q661"/>
    <mergeCell ref="B666:Q666"/>
    <mergeCell ref="A667:A670"/>
    <mergeCell ref="B667:B670"/>
    <mergeCell ref="C667:C670"/>
    <mergeCell ref="O667:O670"/>
    <mergeCell ref="P667:P670"/>
    <mergeCell ref="Q667:Q670"/>
    <mergeCell ref="C662:C665"/>
    <mergeCell ref="O662:O665"/>
    <mergeCell ref="A671:A674"/>
    <mergeCell ref="B671:B674"/>
    <mergeCell ref="C671:C674"/>
    <mergeCell ref="O671:O674"/>
    <mergeCell ref="P671:P674"/>
    <mergeCell ref="Q671:Q674"/>
    <mergeCell ref="A675:A678"/>
    <mergeCell ref="B675:B678"/>
    <mergeCell ref="C675:C678"/>
    <mergeCell ref="O675:O678"/>
    <mergeCell ref="P675:P678"/>
    <mergeCell ref="Q675:Q678"/>
    <mergeCell ref="A679:A682"/>
    <mergeCell ref="B679:B682"/>
    <mergeCell ref="C679:C682"/>
    <mergeCell ref="O679:O682"/>
    <mergeCell ref="P679:P682"/>
    <mergeCell ref="Q679:Q682"/>
    <mergeCell ref="B683:Q683"/>
    <mergeCell ref="A684:A687"/>
    <mergeCell ref="B684:B687"/>
    <mergeCell ref="C684:C687"/>
    <mergeCell ref="O684:O687"/>
    <mergeCell ref="P684:P687"/>
    <mergeCell ref="Q684:Q687"/>
    <mergeCell ref="A688:A691"/>
    <mergeCell ref="B688:B691"/>
    <mergeCell ref="C688:C691"/>
    <mergeCell ref="O688:O691"/>
    <mergeCell ref="P688:P691"/>
    <mergeCell ref="Q688:Q691"/>
    <mergeCell ref="A692:A695"/>
    <mergeCell ref="B692:B695"/>
    <mergeCell ref="C692:C695"/>
    <mergeCell ref="O692:O695"/>
    <mergeCell ref="P692:P695"/>
    <mergeCell ref="Q692:Q695"/>
    <mergeCell ref="B696:Q696"/>
    <mergeCell ref="A697:A700"/>
    <mergeCell ref="B697:B700"/>
    <mergeCell ref="C697:C700"/>
    <mergeCell ref="O697:O700"/>
    <mergeCell ref="P697:P700"/>
    <mergeCell ref="Q697:Q700"/>
    <mergeCell ref="A701:A704"/>
    <mergeCell ref="B701:B704"/>
    <mergeCell ref="C701:C704"/>
    <mergeCell ref="O701:O704"/>
    <mergeCell ref="P701:P704"/>
    <mergeCell ref="Q701:Q704"/>
    <mergeCell ref="A705:A708"/>
    <mergeCell ref="B705:B708"/>
    <mergeCell ref="C705:C708"/>
    <mergeCell ref="O705:O708"/>
    <mergeCell ref="P705:P708"/>
    <mergeCell ref="Q705:Q708"/>
    <mergeCell ref="A717:A720"/>
    <mergeCell ref="B717:B720"/>
    <mergeCell ref="C717:C720"/>
    <mergeCell ref="O717:O720"/>
    <mergeCell ref="P717:P720"/>
    <mergeCell ref="Q717:Q720"/>
    <mergeCell ref="A721:A724"/>
    <mergeCell ref="B721:B724"/>
    <mergeCell ref="C721:C724"/>
    <mergeCell ref="O721:O724"/>
    <mergeCell ref="P721:P724"/>
    <mergeCell ref="Q721:Q724"/>
    <mergeCell ref="A725:A728"/>
    <mergeCell ref="B725:B728"/>
    <mergeCell ref="C725:C728"/>
    <mergeCell ref="O725:O728"/>
    <mergeCell ref="P725:P728"/>
    <mergeCell ref="Q725:Q728"/>
    <mergeCell ref="A729:A732"/>
    <mergeCell ref="B729:B732"/>
    <mergeCell ref="C729:C732"/>
    <mergeCell ref="O729:O732"/>
    <mergeCell ref="P729:P732"/>
    <mergeCell ref="Q729:Q732"/>
    <mergeCell ref="A733:A736"/>
    <mergeCell ref="B733:B736"/>
    <mergeCell ref="C733:C736"/>
    <mergeCell ref="O733:O736"/>
    <mergeCell ref="P733:P736"/>
    <mergeCell ref="Q733:Q736"/>
    <mergeCell ref="A709:A712"/>
    <mergeCell ref="B709:B712"/>
    <mergeCell ref="C709:C712"/>
    <mergeCell ref="O709:O712"/>
    <mergeCell ref="P709:P712"/>
    <mergeCell ref="Q709:Q712"/>
    <mergeCell ref="A713:A716"/>
    <mergeCell ref="B713:B716"/>
    <mergeCell ref="C713:C716"/>
    <mergeCell ref="O713:O716"/>
    <mergeCell ref="P713:P716"/>
    <mergeCell ref="Q713:Q716"/>
    <mergeCell ref="B737:Q737"/>
    <mergeCell ref="A738:A741"/>
    <mergeCell ref="B738:B741"/>
    <mergeCell ref="C738:C741"/>
    <mergeCell ref="O738:O741"/>
    <mergeCell ref="P738:P741"/>
    <mergeCell ref="Q738:Q741"/>
    <mergeCell ref="B742:Q742"/>
    <mergeCell ref="A743:A746"/>
    <mergeCell ref="B743:B746"/>
    <mergeCell ref="C743:C746"/>
    <mergeCell ref="O743:O746"/>
    <mergeCell ref="P743:P746"/>
    <mergeCell ref="Q743:Q746"/>
    <mergeCell ref="A747:A750"/>
    <mergeCell ref="B747:B750"/>
    <mergeCell ref="C747:C750"/>
    <mergeCell ref="O747:O750"/>
    <mergeCell ref="P747:P750"/>
    <mergeCell ref="Q747:Q750"/>
    <mergeCell ref="A751:A754"/>
    <mergeCell ref="B751:B754"/>
    <mergeCell ref="C751:C754"/>
    <mergeCell ref="O751:O754"/>
    <mergeCell ref="P751:P754"/>
    <mergeCell ref="Q751:Q754"/>
    <mergeCell ref="A755:A758"/>
    <mergeCell ref="B755:B758"/>
    <mergeCell ref="C755:C758"/>
    <mergeCell ref="O755:O758"/>
    <mergeCell ref="P755:P758"/>
    <mergeCell ref="Q755:Q758"/>
    <mergeCell ref="A759:A762"/>
    <mergeCell ref="B759:B762"/>
    <mergeCell ref="C759:C762"/>
    <mergeCell ref="O759:O762"/>
    <mergeCell ref="P759:P762"/>
    <mergeCell ref="Q759:Q762"/>
    <mergeCell ref="A763:A766"/>
    <mergeCell ref="B763:B766"/>
    <mergeCell ref="C763:C766"/>
    <mergeCell ref="O763:O766"/>
    <mergeCell ref="P763:P766"/>
    <mergeCell ref="Q763:Q766"/>
    <mergeCell ref="A767:A770"/>
    <mergeCell ref="B767:B770"/>
    <mergeCell ref="C767:C770"/>
    <mergeCell ref="O767:O770"/>
    <mergeCell ref="P767:P770"/>
    <mergeCell ref="Q767:Q770"/>
    <mergeCell ref="A771:A774"/>
    <mergeCell ref="B771:B774"/>
    <mergeCell ref="C771:C774"/>
    <mergeCell ref="O771:O774"/>
    <mergeCell ref="P771:P774"/>
    <mergeCell ref="Q771:Q774"/>
    <mergeCell ref="A775:A778"/>
    <mergeCell ref="B775:B778"/>
    <mergeCell ref="C775:C778"/>
    <mergeCell ref="O775:O778"/>
    <mergeCell ref="P775:P778"/>
    <mergeCell ref="Q775:Q778"/>
    <mergeCell ref="A779:A782"/>
    <mergeCell ref="B779:B782"/>
    <mergeCell ref="C779:C782"/>
    <mergeCell ref="O779:O782"/>
    <mergeCell ref="P779:P782"/>
    <mergeCell ref="A783:A786"/>
    <mergeCell ref="B783:B786"/>
    <mergeCell ref="C783:C786"/>
    <mergeCell ref="O783:O786"/>
    <mergeCell ref="P783:P786"/>
    <mergeCell ref="Q783:Q786"/>
    <mergeCell ref="A787:A790"/>
    <mergeCell ref="B787:B790"/>
    <mergeCell ref="C787:C790"/>
    <mergeCell ref="O787:O790"/>
    <mergeCell ref="P787:P790"/>
    <mergeCell ref="Q787:Q790"/>
    <mergeCell ref="A791:A794"/>
    <mergeCell ref="B791:B794"/>
    <mergeCell ref="C791:C794"/>
    <mergeCell ref="O791:O794"/>
    <mergeCell ref="P791:P794"/>
    <mergeCell ref="Q791:Q794"/>
    <mergeCell ref="A795:A798"/>
    <mergeCell ref="B795:B798"/>
    <mergeCell ref="C795:C798"/>
    <mergeCell ref="O795:O798"/>
    <mergeCell ref="P795:P798"/>
    <mergeCell ref="Q795:Q798"/>
    <mergeCell ref="B799:B802"/>
    <mergeCell ref="C799:C802"/>
    <mergeCell ref="O799:O802"/>
    <mergeCell ref="P799:P802"/>
    <mergeCell ref="Q799:Q802"/>
    <mergeCell ref="A803:A806"/>
    <mergeCell ref="B803:B806"/>
    <mergeCell ref="C803:C806"/>
    <mergeCell ref="O803:O806"/>
    <mergeCell ref="P803:P806"/>
    <mergeCell ref="Q803:Q806"/>
    <mergeCell ref="A807:Q807"/>
    <mergeCell ref="A808:A811"/>
    <mergeCell ref="B808:B811"/>
    <mergeCell ref="C808:C811"/>
    <mergeCell ref="O808:O811"/>
    <mergeCell ref="P808:P811"/>
    <mergeCell ref="Q808:Q811"/>
    <mergeCell ref="A812:A815"/>
    <mergeCell ref="B812:B815"/>
    <mergeCell ref="C812:C815"/>
    <mergeCell ref="O812:O815"/>
    <mergeCell ref="P812:P815"/>
    <mergeCell ref="Q812:Q815"/>
    <mergeCell ref="A816:A819"/>
    <mergeCell ref="B816:B819"/>
    <mergeCell ref="C816:C819"/>
    <mergeCell ref="O816:O819"/>
    <mergeCell ref="P816:P819"/>
    <mergeCell ref="Q816:Q819"/>
    <mergeCell ref="A820:Q820"/>
    <mergeCell ref="A821:A824"/>
    <mergeCell ref="B821:B824"/>
    <mergeCell ref="C821:C824"/>
    <mergeCell ref="O821:O824"/>
    <mergeCell ref="P821:P824"/>
    <mergeCell ref="Q821:Q824"/>
    <mergeCell ref="A825:A828"/>
    <mergeCell ref="B825:B828"/>
    <mergeCell ref="C825:C828"/>
    <mergeCell ref="O825:O828"/>
    <mergeCell ref="P825:P828"/>
    <mergeCell ref="Q825:Q828"/>
    <mergeCell ref="A829:A832"/>
    <mergeCell ref="B829:B832"/>
    <mergeCell ref="C829:C832"/>
    <mergeCell ref="O829:O832"/>
    <mergeCell ref="P829:P832"/>
    <mergeCell ref="Q829:Q832"/>
    <mergeCell ref="A833:A836"/>
    <mergeCell ref="B833:B836"/>
    <mergeCell ref="C833:C836"/>
    <mergeCell ref="O833:O836"/>
    <mergeCell ref="P833:P836"/>
    <mergeCell ref="Q833:Q836"/>
    <mergeCell ref="A837:A840"/>
    <mergeCell ref="B837:B840"/>
    <mergeCell ref="C837:C840"/>
    <mergeCell ref="O837:O840"/>
    <mergeCell ref="P837:P840"/>
    <mergeCell ref="Q837:Q840"/>
    <mergeCell ref="A841:A844"/>
    <mergeCell ref="B841:B844"/>
    <mergeCell ref="C841:C844"/>
    <mergeCell ref="O841:O844"/>
    <mergeCell ref="P841:P844"/>
    <mergeCell ref="Q841:Q844"/>
    <mergeCell ref="A845:A848"/>
    <mergeCell ref="B845:B848"/>
    <mergeCell ref="C845:C848"/>
    <mergeCell ref="O845:O848"/>
    <mergeCell ref="P845:P848"/>
    <mergeCell ref="Q845:Q848"/>
    <mergeCell ref="A849:A852"/>
    <mergeCell ref="B849:B852"/>
    <mergeCell ref="C849:C852"/>
    <mergeCell ref="O849:O852"/>
    <mergeCell ref="P849:P852"/>
    <mergeCell ref="Q849:Q852"/>
    <mergeCell ref="A853:A856"/>
    <mergeCell ref="B853:B856"/>
    <mergeCell ref="C853:C856"/>
    <mergeCell ref="O853:O856"/>
    <mergeCell ref="P853:P856"/>
    <mergeCell ref="Q853:Q856"/>
    <mergeCell ref="A857:A860"/>
    <mergeCell ref="B857:B860"/>
    <mergeCell ref="C857:C860"/>
    <mergeCell ref="O857:O860"/>
    <mergeCell ref="P857:P860"/>
    <mergeCell ref="Q857:Q860"/>
    <mergeCell ref="A861:A864"/>
    <mergeCell ref="B861:B864"/>
    <mergeCell ref="C861:C864"/>
    <mergeCell ref="O861:O864"/>
    <mergeCell ref="P861:P864"/>
    <mergeCell ref="B865:B868"/>
    <mergeCell ref="C865:C868"/>
    <mergeCell ref="O865:O868"/>
    <mergeCell ref="P865:P868"/>
    <mergeCell ref="A869:A872"/>
    <mergeCell ref="B869:B872"/>
    <mergeCell ref="C869:C872"/>
    <mergeCell ref="O869:O872"/>
    <mergeCell ref="P869:P872"/>
    <mergeCell ref="Q869:Q872"/>
    <mergeCell ref="A873:A876"/>
    <mergeCell ref="B873:B876"/>
    <mergeCell ref="C873:C876"/>
    <mergeCell ref="O873:O876"/>
    <mergeCell ref="P873:P876"/>
    <mergeCell ref="Q873:Q876"/>
    <mergeCell ref="A877:A880"/>
    <mergeCell ref="B877:B880"/>
    <mergeCell ref="C877:C880"/>
    <mergeCell ref="O877:O880"/>
    <mergeCell ref="P877:P880"/>
    <mergeCell ref="Q877:Q880"/>
    <mergeCell ref="A881:A884"/>
    <mergeCell ref="B881:B884"/>
    <mergeCell ref="C881:C884"/>
    <mergeCell ref="O881:O884"/>
    <mergeCell ref="P881:P884"/>
    <mergeCell ref="Q881:Q884"/>
    <mergeCell ref="A885:A888"/>
    <mergeCell ref="B885:B888"/>
    <mergeCell ref="C885:C888"/>
    <mergeCell ref="O885:O888"/>
    <mergeCell ref="P885:P888"/>
    <mergeCell ref="Q885:Q888"/>
    <mergeCell ref="A889:A892"/>
    <mergeCell ref="B889:B892"/>
    <mergeCell ref="C889:C892"/>
    <mergeCell ref="O889:O892"/>
    <mergeCell ref="P889:P892"/>
    <mergeCell ref="Q889:Q892"/>
    <mergeCell ref="A893:Q893"/>
    <mergeCell ref="A894:A897"/>
    <mergeCell ref="B894:B897"/>
    <mergeCell ref="C894:C897"/>
    <mergeCell ref="O894:O897"/>
    <mergeCell ref="P894:P897"/>
    <mergeCell ref="Q894:Q897"/>
    <mergeCell ref="A898:A901"/>
    <mergeCell ref="B898:C901"/>
    <mergeCell ref="O898:O901"/>
    <mergeCell ref="P898:P901"/>
    <mergeCell ref="Q898:Q901"/>
    <mergeCell ref="A902:A905"/>
    <mergeCell ref="B902:B905"/>
    <mergeCell ref="C902:C905"/>
    <mergeCell ref="O902:O905"/>
    <mergeCell ref="P902:P905"/>
    <mergeCell ref="Q902:Q905"/>
    <mergeCell ref="A906:A909"/>
    <mergeCell ref="B906:B909"/>
    <mergeCell ref="C906:C909"/>
    <mergeCell ref="O906:O909"/>
    <mergeCell ref="P906:P909"/>
    <mergeCell ref="Q906:Q909"/>
    <mergeCell ref="A910:A913"/>
    <mergeCell ref="B910:B913"/>
    <mergeCell ref="C910:C913"/>
    <mergeCell ref="O910:O913"/>
    <mergeCell ref="P910:P913"/>
    <mergeCell ref="Q910:Q913"/>
    <mergeCell ref="A914:A917"/>
    <mergeCell ref="B914:B917"/>
    <mergeCell ref="C914:C917"/>
    <mergeCell ref="O914:O917"/>
    <mergeCell ref="P914:P917"/>
    <mergeCell ref="Q914:Q917"/>
    <mergeCell ref="A918:A921"/>
    <mergeCell ref="B918:B921"/>
    <mergeCell ref="C918:C921"/>
    <mergeCell ref="O918:O921"/>
    <mergeCell ref="P918:P921"/>
    <mergeCell ref="Q918:Q921"/>
    <mergeCell ref="A922:A925"/>
    <mergeCell ref="B922:B925"/>
    <mergeCell ref="C922:C925"/>
    <mergeCell ref="O922:O925"/>
    <mergeCell ref="P922:P925"/>
    <mergeCell ref="Q922:Q925"/>
    <mergeCell ref="A926:A929"/>
    <mergeCell ref="B926:B929"/>
    <mergeCell ref="C926:C929"/>
    <mergeCell ref="O926:O929"/>
    <mergeCell ref="P926:P929"/>
    <mergeCell ref="Q926:Q929"/>
    <mergeCell ref="A930:A933"/>
    <mergeCell ref="B930:B933"/>
    <mergeCell ref="C930:C933"/>
    <mergeCell ref="O930:O933"/>
    <mergeCell ref="P930:P933"/>
    <mergeCell ref="Q930:Q933"/>
    <mergeCell ref="A934:A937"/>
    <mergeCell ref="B934:B937"/>
    <mergeCell ref="C934:C937"/>
    <mergeCell ref="O934:O937"/>
    <mergeCell ref="P934:P937"/>
    <mergeCell ref="Q934:Q937"/>
    <mergeCell ref="A938:A941"/>
    <mergeCell ref="B938:B941"/>
    <mergeCell ref="C938:C941"/>
    <mergeCell ref="O938:O941"/>
    <mergeCell ref="P938:P941"/>
    <mergeCell ref="Q938:Q941"/>
    <mergeCell ref="A942:A945"/>
    <mergeCell ref="B942:B945"/>
    <mergeCell ref="C942:C945"/>
    <mergeCell ref="O942:O945"/>
    <mergeCell ref="P942:P945"/>
    <mergeCell ref="Q942:Q945"/>
    <mergeCell ref="A946:A949"/>
    <mergeCell ref="B946:C949"/>
    <mergeCell ref="O946:O949"/>
    <mergeCell ref="P946:P949"/>
    <mergeCell ref="Q946:Q949"/>
    <mergeCell ref="A950:A953"/>
    <mergeCell ref="B950:B953"/>
    <mergeCell ref="C950:C953"/>
    <mergeCell ref="O950:O953"/>
    <mergeCell ref="P950:P953"/>
    <mergeCell ref="Q950:Q953"/>
    <mergeCell ref="A954:A957"/>
    <mergeCell ref="B954:B957"/>
    <mergeCell ref="C954:C957"/>
    <mergeCell ref="O954:O957"/>
    <mergeCell ref="P954:P957"/>
    <mergeCell ref="Q954:Q957"/>
    <mergeCell ref="A958:A961"/>
    <mergeCell ref="B958:B961"/>
    <mergeCell ref="C958:C961"/>
    <mergeCell ref="O958:O961"/>
    <mergeCell ref="P958:P961"/>
    <mergeCell ref="Q958:Q961"/>
    <mergeCell ref="A962:A965"/>
    <mergeCell ref="B962:B965"/>
    <mergeCell ref="C962:C965"/>
    <mergeCell ref="O962:O965"/>
    <mergeCell ref="P962:P965"/>
    <mergeCell ref="Q962:Q965"/>
    <mergeCell ref="A966:A969"/>
    <mergeCell ref="B966:B969"/>
    <mergeCell ref="C966:C969"/>
    <mergeCell ref="O966:O969"/>
    <mergeCell ref="P966:P969"/>
    <mergeCell ref="Q966:Q969"/>
    <mergeCell ref="A970:A973"/>
    <mergeCell ref="B970:B973"/>
    <mergeCell ref="C970:C973"/>
    <mergeCell ref="O970:O973"/>
    <mergeCell ref="P970:P973"/>
    <mergeCell ref="Q970:Q973"/>
    <mergeCell ref="A974:A977"/>
    <mergeCell ref="B974:B977"/>
    <mergeCell ref="C974:C977"/>
    <mergeCell ref="O974:O977"/>
    <mergeCell ref="P974:P977"/>
    <mergeCell ref="Q974:Q977"/>
    <mergeCell ref="A978:A981"/>
    <mergeCell ref="B978:B981"/>
    <mergeCell ref="C978:C981"/>
    <mergeCell ref="O978:O981"/>
    <mergeCell ref="P978:P981"/>
    <mergeCell ref="Q978:Q981"/>
    <mergeCell ref="A982:A985"/>
    <mergeCell ref="B982:B985"/>
    <mergeCell ref="C982:C985"/>
    <mergeCell ref="O982:O985"/>
    <mergeCell ref="P982:P985"/>
    <mergeCell ref="Q982:Q985"/>
    <mergeCell ref="A986:A989"/>
    <mergeCell ref="B986:B989"/>
    <mergeCell ref="C986:C989"/>
    <mergeCell ref="O986:O989"/>
    <mergeCell ref="P986:P989"/>
    <mergeCell ref="Q986:Q989"/>
    <mergeCell ref="A990:A993"/>
    <mergeCell ref="B990:B993"/>
    <mergeCell ref="C990:C993"/>
    <mergeCell ref="O990:O993"/>
    <mergeCell ref="P990:P993"/>
    <mergeCell ref="Q990:Q993"/>
    <mergeCell ref="A994:Q994"/>
    <mergeCell ref="A995:A998"/>
    <mergeCell ref="B995:B998"/>
    <mergeCell ref="C995:C998"/>
    <mergeCell ref="O995:O998"/>
    <mergeCell ref="P995:P998"/>
    <mergeCell ref="Q995:Q998"/>
    <mergeCell ref="A999:A1002"/>
    <mergeCell ref="B999:B1002"/>
    <mergeCell ref="C999:C1002"/>
    <mergeCell ref="O999:O1002"/>
    <mergeCell ref="P999:P1002"/>
    <mergeCell ref="Q999:Q1002"/>
    <mergeCell ref="A1003:Q1003"/>
    <mergeCell ref="A1004:A1007"/>
    <mergeCell ref="B1004:B1007"/>
    <mergeCell ref="C1004:C1007"/>
    <mergeCell ref="O1004:O1007"/>
    <mergeCell ref="P1004:P1007"/>
    <mergeCell ref="Q1004:Q1007"/>
    <mergeCell ref="A1008:A1011"/>
    <mergeCell ref="B1008:B1011"/>
    <mergeCell ref="C1008:C1011"/>
    <mergeCell ref="O1008:O1011"/>
    <mergeCell ref="P1008:P1011"/>
    <mergeCell ref="Q1008:Q1011"/>
    <mergeCell ref="A1012:Q1012"/>
    <mergeCell ref="A1013:A1016"/>
    <mergeCell ref="B1013:B1016"/>
    <mergeCell ref="C1013:C1016"/>
    <mergeCell ref="O1013:O1016"/>
    <mergeCell ref="P1013:P1016"/>
    <mergeCell ref="Q1013:Q1016"/>
    <mergeCell ref="A1017:A1020"/>
    <mergeCell ref="B1017:B1020"/>
    <mergeCell ref="C1017:C1020"/>
    <mergeCell ref="O1017:O1020"/>
    <mergeCell ref="P1017:P1020"/>
    <mergeCell ref="Q1017:Q1020"/>
    <mergeCell ref="A1021:A1024"/>
    <mergeCell ref="B1021:B1024"/>
    <mergeCell ref="C1021:C1024"/>
    <mergeCell ref="O1021:O1024"/>
    <mergeCell ref="P1021:P1024"/>
    <mergeCell ref="Q1021:Q1024"/>
    <mergeCell ref="A1025:A1028"/>
    <mergeCell ref="B1025:B1028"/>
    <mergeCell ref="C1025:C1028"/>
    <mergeCell ref="O1025:O1028"/>
    <mergeCell ref="P1025:P1028"/>
    <mergeCell ref="Q1025:Q1028"/>
    <mergeCell ref="A1029:A1032"/>
    <mergeCell ref="B1029:B1032"/>
    <mergeCell ref="C1029:C1032"/>
    <mergeCell ref="O1029:O1032"/>
    <mergeCell ref="P1029:P1032"/>
    <mergeCell ref="Q1029:Q1032"/>
    <mergeCell ref="A1033:A1036"/>
    <mergeCell ref="B1033:B1036"/>
    <mergeCell ref="C1033:C1036"/>
    <mergeCell ref="O1033:O1036"/>
    <mergeCell ref="P1033:P1036"/>
    <mergeCell ref="Q1033:Q1036"/>
    <mergeCell ref="A1037:A1040"/>
    <mergeCell ref="B1037:B1040"/>
    <mergeCell ref="C1037:C1040"/>
    <mergeCell ref="O1037:O1040"/>
    <mergeCell ref="P1037:P1040"/>
    <mergeCell ref="Q1037:Q1040"/>
    <mergeCell ref="A1041:A1044"/>
    <mergeCell ref="B1041:B1044"/>
    <mergeCell ref="C1041:C1044"/>
    <mergeCell ref="O1041:O1044"/>
    <mergeCell ref="P1041:P1044"/>
    <mergeCell ref="Q1041:Q1044"/>
    <mergeCell ref="A1045:A1048"/>
    <mergeCell ref="B1045:B1048"/>
    <mergeCell ref="C1045:C1048"/>
    <mergeCell ref="O1045:O1048"/>
    <mergeCell ref="P1045:P1048"/>
    <mergeCell ref="Q1045:Q1048"/>
    <mergeCell ref="A1049:A1052"/>
    <mergeCell ref="B1049:B1052"/>
    <mergeCell ref="C1049:C1052"/>
    <mergeCell ref="O1049:O1052"/>
    <mergeCell ref="P1049:P1052"/>
    <mergeCell ref="Q1049:Q1052"/>
    <mergeCell ref="A1053:A1056"/>
    <mergeCell ref="B1053:B1056"/>
    <mergeCell ref="C1053:C1056"/>
    <mergeCell ref="O1053:O1056"/>
    <mergeCell ref="P1053:P1056"/>
    <mergeCell ref="Q1053:Q1056"/>
    <mergeCell ref="A1057:A1060"/>
    <mergeCell ref="B1057:B1060"/>
    <mergeCell ref="C1057:C1060"/>
    <mergeCell ref="O1057:O1060"/>
    <mergeCell ref="P1057:P1060"/>
    <mergeCell ref="Q1057:Q1060"/>
    <mergeCell ref="A1061:A1064"/>
    <mergeCell ref="B1061:B1064"/>
    <mergeCell ref="C1061:C1064"/>
    <mergeCell ref="O1061:O1064"/>
    <mergeCell ref="P1061:P1064"/>
    <mergeCell ref="Q1061:Q1064"/>
    <mergeCell ref="A1065:A1068"/>
    <mergeCell ref="B1065:B1068"/>
    <mergeCell ref="C1065:C1068"/>
    <mergeCell ref="O1065:O1068"/>
    <mergeCell ref="P1065:P1068"/>
    <mergeCell ref="Q1065:Q1068"/>
    <mergeCell ref="A1069:A1072"/>
    <mergeCell ref="B1069:B1072"/>
    <mergeCell ref="C1069:C1072"/>
    <mergeCell ref="O1069:O1072"/>
    <mergeCell ref="P1069:P1072"/>
    <mergeCell ref="Q1069:Q1072"/>
    <mergeCell ref="A1073:A1076"/>
    <mergeCell ref="B1073:B1076"/>
    <mergeCell ref="C1073:C1076"/>
    <mergeCell ref="O1073:O1076"/>
    <mergeCell ref="P1073:P1076"/>
    <mergeCell ref="Q1073:Q1076"/>
    <mergeCell ref="A1077:A1080"/>
    <mergeCell ref="B1077:B1080"/>
    <mergeCell ref="C1077:C1080"/>
    <mergeCell ref="O1077:O1080"/>
    <mergeCell ref="P1077:P1080"/>
    <mergeCell ref="Q1077:Q1080"/>
    <mergeCell ref="A1081:A1084"/>
    <mergeCell ref="B1081:B1084"/>
    <mergeCell ref="C1081:C1084"/>
    <mergeCell ref="O1081:O1084"/>
    <mergeCell ref="P1081:P1084"/>
    <mergeCell ref="Q1081:Q1084"/>
    <mergeCell ref="A1085:Q1085"/>
    <mergeCell ref="A1086:A1089"/>
    <mergeCell ref="B1086:B1089"/>
    <mergeCell ref="C1086:C1089"/>
    <mergeCell ref="O1086:O1089"/>
    <mergeCell ref="P1086:P1089"/>
    <mergeCell ref="Q1086:Q1089"/>
    <mergeCell ref="A1090:A1093"/>
    <mergeCell ref="B1090:B1093"/>
    <mergeCell ref="C1090:C1093"/>
    <mergeCell ref="O1090:O1093"/>
    <mergeCell ref="P1090:P1093"/>
    <mergeCell ref="Q1090:Q1093"/>
    <mergeCell ref="A1094:Q1094"/>
    <mergeCell ref="A1095:A1098"/>
    <mergeCell ref="B1095:B1098"/>
    <mergeCell ref="C1095:C1098"/>
    <mergeCell ref="O1095:O1098"/>
    <mergeCell ref="P1095:P1098"/>
    <mergeCell ref="Q1095:Q1098"/>
    <mergeCell ref="A1099:A1102"/>
    <mergeCell ref="B1099:B1102"/>
    <mergeCell ref="C1099:C1102"/>
    <mergeCell ref="O1099:O1102"/>
    <mergeCell ref="P1099:P1102"/>
    <mergeCell ref="Q1099:Q1102"/>
    <mergeCell ref="A1103:A1106"/>
    <mergeCell ref="B1103:B1106"/>
    <mergeCell ref="C1103:C1106"/>
    <mergeCell ref="O1103:O1106"/>
    <mergeCell ref="P1103:P1106"/>
    <mergeCell ref="Q1103:Q1106"/>
    <mergeCell ref="A1107:A1110"/>
    <mergeCell ref="B1107:B1110"/>
    <mergeCell ref="C1107:C1110"/>
    <mergeCell ref="O1107:O1110"/>
    <mergeCell ref="P1107:P1110"/>
    <mergeCell ref="Q1107:Q1110"/>
    <mergeCell ref="A1111:A1114"/>
    <mergeCell ref="B1111:B1114"/>
    <mergeCell ref="C1111:C1114"/>
    <mergeCell ref="O1111:O1114"/>
    <mergeCell ref="P1111:P1114"/>
    <mergeCell ref="Q1111:Q1114"/>
    <mergeCell ref="A1115:A1118"/>
    <mergeCell ref="B1115:B1118"/>
    <mergeCell ref="C1115:C1118"/>
    <mergeCell ref="O1115:O1118"/>
    <mergeCell ref="P1115:P1118"/>
    <mergeCell ref="Q1115:Q1118"/>
    <mergeCell ref="A1119:A1122"/>
    <mergeCell ref="B1119:B1122"/>
    <mergeCell ref="C1119:C1122"/>
    <mergeCell ref="O1119:O1122"/>
    <mergeCell ref="P1119:P1122"/>
    <mergeCell ref="Q1119:Q1122"/>
    <mergeCell ref="A1123:A1126"/>
    <mergeCell ref="B1123:B1126"/>
    <mergeCell ref="C1123:C1126"/>
    <mergeCell ref="O1123:O1126"/>
    <mergeCell ref="P1123:P1126"/>
    <mergeCell ref="Q1123:Q1126"/>
    <mergeCell ref="A1127:A1130"/>
    <mergeCell ref="B1127:B1130"/>
    <mergeCell ref="C1127:C1130"/>
    <mergeCell ref="O1127:O1130"/>
    <mergeCell ref="P1127:P1130"/>
    <mergeCell ref="Q1127:Q1130"/>
    <mergeCell ref="A1131:A1134"/>
    <mergeCell ref="B1131:B1134"/>
    <mergeCell ref="C1131:C1134"/>
    <mergeCell ref="O1131:O1134"/>
    <mergeCell ref="P1131:P1134"/>
    <mergeCell ref="Q1131:Q1134"/>
    <mergeCell ref="A1135:A1138"/>
    <mergeCell ref="B1135:B1138"/>
    <mergeCell ref="C1135:C1138"/>
    <mergeCell ref="O1135:O1138"/>
    <mergeCell ref="P1135:P1138"/>
    <mergeCell ref="Q1135:Q1138"/>
    <mergeCell ref="A1139:A1142"/>
    <mergeCell ref="B1139:B1142"/>
    <mergeCell ref="C1139:C1142"/>
    <mergeCell ref="O1139:O1142"/>
    <mergeCell ref="P1139:P1142"/>
    <mergeCell ref="Q1139:Q1142"/>
    <mergeCell ref="A1143:A1146"/>
    <mergeCell ref="B1143:B1146"/>
    <mergeCell ref="C1143:C1146"/>
    <mergeCell ref="O1143:O1146"/>
    <mergeCell ref="P1143:P1146"/>
    <mergeCell ref="Q1143:Q1146"/>
    <mergeCell ref="A1147:A1150"/>
    <mergeCell ref="B1147:B1150"/>
    <mergeCell ref="C1147:C1150"/>
    <mergeCell ref="O1147:O1150"/>
    <mergeCell ref="P1147:P1150"/>
    <mergeCell ref="Q1147:Q1150"/>
    <mergeCell ref="A1151:A1154"/>
    <mergeCell ref="B1151:B1154"/>
    <mergeCell ref="C1151:C1154"/>
    <mergeCell ref="O1151:O1154"/>
    <mergeCell ref="P1151:P1154"/>
    <mergeCell ref="Q1151:Q1154"/>
    <mergeCell ref="A1155:A1158"/>
    <mergeCell ref="B1155:B1158"/>
    <mergeCell ref="C1155:C1158"/>
    <mergeCell ref="O1155:O1158"/>
    <mergeCell ref="P1155:P1158"/>
    <mergeCell ref="Q1155:Q1158"/>
    <mergeCell ref="A1159:A1162"/>
    <mergeCell ref="B1159:B1162"/>
    <mergeCell ref="C1159:C1162"/>
    <mergeCell ref="O1159:O1162"/>
    <mergeCell ref="P1159:P1162"/>
    <mergeCell ref="Q1159:Q1162"/>
    <mergeCell ref="A1163:A1166"/>
    <mergeCell ref="B1163:B1166"/>
    <mergeCell ref="C1163:C1166"/>
    <mergeCell ref="O1163:O1166"/>
    <mergeCell ref="P1163:P1166"/>
    <mergeCell ref="Q1163:Q1166"/>
    <mergeCell ref="A1167:A1170"/>
    <mergeCell ref="B1167:B1170"/>
    <mergeCell ref="C1167:C1170"/>
    <mergeCell ref="O1167:O1170"/>
    <mergeCell ref="P1167:P1170"/>
    <mergeCell ref="Q1167:Q1170"/>
    <mergeCell ref="A1171:A1174"/>
    <mergeCell ref="B1171:B1174"/>
    <mergeCell ref="C1171:C1174"/>
    <mergeCell ref="O1171:O1174"/>
    <mergeCell ref="P1171:P1174"/>
    <mergeCell ref="Q1171:Q1174"/>
    <mergeCell ref="A1175:A1178"/>
    <mergeCell ref="B1175:B1178"/>
    <mergeCell ref="C1175:C1178"/>
    <mergeCell ref="O1175:O1178"/>
    <mergeCell ref="P1175:P1178"/>
    <mergeCell ref="Q1175:Q1178"/>
    <mergeCell ref="A1179:A1182"/>
    <mergeCell ref="B1179:B1182"/>
    <mergeCell ref="C1179:C1182"/>
    <mergeCell ref="O1179:O1182"/>
    <mergeCell ref="P1179:P1182"/>
    <mergeCell ref="Q1179:Q1182"/>
    <mergeCell ref="A1183:A1186"/>
    <mergeCell ref="B1183:B1186"/>
    <mergeCell ref="C1183:C1186"/>
    <mergeCell ref="O1183:O1186"/>
    <mergeCell ref="P1183:P1186"/>
    <mergeCell ref="Q1183:Q1186"/>
    <mergeCell ref="A1187:A1190"/>
    <mergeCell ref="B1187:B1190"/>
    <mergeCell ref="C1187:C1190"/>
    <mergeCell ref="O1187:O1190"/>
    <mergeCell ref="P1187:P1190"/>
    <mergeCell ref="Q1187:Q1190"/>
    <mergeCell ref="A1191:A1194"/>
    <mergeCell ref="B1191:B1194"/>
    <mergeCell ref="C1191:C1194"/>
    <mergeCell ref="O1191:O1194"/>
    <mergeCell ref="P1191:P1194"/>
    <mergeCell ref="Q1191:Q1194"/>
    <mergeCell ref="A1195:A1198"/>
    <mergeCell ref="B1195:B1198"/>
    <mergeCell ref="C1195:C1198"/>
    <mergeCell ref="O1195:O1198"/>
    <mergeCell ref="P1195:P1198"/>
    <mergeCell ref="Q1195:Q1198"/>
    <mergeCell ref="A1199:A1202"/>
    <mergeCell ref="B1199:B1202"/>
    <mergeCell ref="C1199:C1202"/>
    <mergeCell ref="O1199:O1202"/>
    <mergeCell ref="P1199:P1202"/>
    <mergeCell ref="Q1199:Q1202"/>
    <mergeCell ref="A1203:A1206"/>
    <mergeCell ref="B1203:B1206"/>
    <mergeCell ref="C1203:C1206"/>
    <mergeCell ref="O1203:O1206"/>
    <mergeCell ref="P1203:P1206"/>
    <mergeCell ref="Q1203:Q1206"/>
    <mergeCell ref="A1207:A1210"/>
    <mergeCell ref="B1207:B1210"/>
    <mergeCell ref="C1207:C1210"/>
    <mergeCell ref="O1207:O1210"/>
    <mergeCell ref="P1207:P1210"/>
    <mergeCell ref="Q1207:Q1210"/>
    <mergeCell ref="A1211:A1214"/>
    <mergeCell ref="B1211:B1214"/>
    <mergeCell ref="C1211:C1214"/>
    <mergeCell ref="O1211:O1214"/>
    <mergeCell ref="P1211:P1214"/>
    <mergeCell ref="Q1211:Q1214"/>
    <mergeCell ref="Q1220:Q1223"/>
    <mergeCell ref="A1215:Q1215"/>
    <mergeCell ref="A1216:A1219"/>
    <mergeCell ref="B1216:B1219"/>
    <mergeCell ref="C1216:C1219"/>
    <mergeCell ref="O1216:O1219"/>
    <mergeCell ref="P1216:P1219"/>
    <mergeCell ref="Q1216:Q1219"/>
    <mergeCell ref="B1224:B1227"/>
    <mergeCell ref="C1224:C1227"/>
    <mergeCell ref="O1224:O1227"/>
    <mergeCell ref="P1224:P1227"/>
    <mergeCell ref="Q1224:Q1227"/>
    <mergeCell ref="A1220:A1223"/>
    <mergeCell ref="B1220:B1223"/>
    <mergeCell ref="C1220:C1223"/>
    <mergeCell ref="O1220:O1223"/>
    <mergeCell ref="P1220:P1223"/>
    <mergeCell ref="O231:O234"/>
    <mergeCell ref="A1228:A1231"/>
    <mergeCell ref="B1228:B1231"/>
    <mergeCell ref="C1228:C1231"/>
    <mergeCell ref="O1228:O1231"/>
    <mergeCell ref="P1228:P1231"/>
    <mergeCell ref="Q1228:Q1231"/>
    <mergeCell ref="A1224:A1227"/>
    <mergeCell ref="Q235:Q238"/>
    <mergeCell ref="Q231:Q234"/>
    <mergeCell ref="P231:P234"/>
    <mergeCell ref="A119:A122"/>
    <mergeCell ref="B227:B230"/>
    <mergeCell ref="C227:C230"/>
    <mergeCell ref="O227:O230"/>
    <mergeCell ref="P227:P230"/>
    <mergeCell ref="B231:B234"/>
    <mergeCell ref="C231:C234"/>
    <mergeCell ref="Q227:Q230"/>
    <mergeCell ref="B239:B242"/>
    <mergeCell ref="C239:C242"/>
    <mergeCell ref="O239:O242"/>
    <mergeCell ref="P239:P242"/>
    <mergeCell ref="Q239:Q242"/>
    <mergeCell ref="B235:B238"/>
    <mergeCell ref="C235:C238"/>
    <mergeCell ref="O235:O238"/>
    <mergeCell ref="P235:P238"/>
    <mergeCell ref="B243:B246"/>
    <mergeCell ref="C243:C246"/>
    <mergeCell ref="O243:O246"/>
    <mergeCell ref="P243:P246"/>
    <mergeCell ref="Q243:Q246"/>
    <mergeCell ref="A247:A250"/>
    <mergeCell ref="B247:B250"/>
    <mergeCell ref="O247:O250"/>
    <mergeCell ref="P247:P250"/>
    <mergeCell ref="C247:C250"/>
    <mergeCell ref="O251:O254"/>
    <mergeCell ref="P251:P254"/>
    <mergeCell ref="Q247:Q250"/>
    <mergeCell ref="Q251:Q254"/>
    <mergeCell ref="C251:C254"/>
    <mergeCell ref="B251:B254"/>
    <mergeCell ref="C303:C306"/>
    <mergeCell ref="A267:A270"/>
    <mergeCell ref="A271:A274"/>
    <mergeCell ref="A275:A278"/>
    <mergeCell ref="A279:A282"/>
    <mergeCell ref="A283:A286"/>
    <mergeCell ref="A287:A290"/>
    <mergeCell ref="A307:A310"/>
    <mergeCell ref="B307:B310"/>
    <mergeCell ref="A291:A294"/>
    <mergeCell ref="A295:A298"/>
    <mergeCell ref="A299:A302"/>
    <mergeCell ref="A303:A306"/>
    <mergeCell ref="B303:B306"/>
    <mergeCell ref="O307:O310"/>
    <mergeCell ref="P307:P310"/>
    <mergeCell ref="Q307:Q310"/>
    <mergeCell ref="A311:A314"/>
    <mergeCell ref="B311:B314"/>
    <mergeCell ref="C311:C314"/>
    <mergeCell ref="O311:O314"/>
    <mergeCell ref="P311:P314"/>
    <mergeCell ref="Q311:Q314"/>
    <mergeCell ref="C307:C310"/>
    <mergeCell ref="A315:A318"/>
    <mergeCell ref="B315:B318"/>
    <mergeCell ref="C315:C318"/>
    <mergeCell ref="O315:O318"/>
    <mergeCell ref="P315:P318"/>
    <mergeCell ref="Q315:Q318"/>
    <mergeCell ref="A319:A322"/>
    <mergeCell ref="B319:B322"/>
    <mergeCell ref="C319:C322"/>
    <mergeCell ref="O319:O322"/>
    <mergeCell ref="P319:P322"/>
    <mergeCell ref="Q319:Q322"/>
    <mergeCell ref="O323:O326"/>
    <mergeCell ref="P323:P326"/>
    <mergeCell ref="Q323:Q326"/>
    <mergeCell ref="B323:B326"/>
    <mergeCell ref="A323:A326"/>
    <mergeCell ref="C323:C326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2013-07-30T11:52:27Z</cp:lastPrinted>
  <dcterms:created xsi:type="dcterms:W3CDTF">2006-09-28T05:33:49Z</dcterms:created>
  <dcterms:modified xsi:type="dcterms:W3CDTF">2018-05-30T06:19:03Z</dcterms:modified>
  <cp:category/>
  <cp:version/>
  <cp:contentType/>
  <cp:contentStatus/>
</cp:coreProperties>
</file>