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умейко\моя рабочая папка\муниципальные программы\Мониторинг МП\2020 год\1 квартал\МО\сайт\"/>
    </mc:Choice>
  </mc:AlternateContent>
  <bookViews>
    <workbookView xWindow="0" yWindow="0" windowWidth="19200" windowHeight="11190"/>
  </bookViews>
  <sheets>
    <sheet name="Лист2" sheetId="3" r:id="rId1"/>
  </sheets>
  <definedNames>
    <definedName name="_xlnm.Print_Titles" localSheetId="0">Лист2!$4:$6</definedName>
    <definedName name="_xlnm.Print_Area" localSheetId="0">Лист2!$A$1:$S$331</definedName>
  </definedNames>
  <calcPr calcId="162913" concurrentCalc="0"/>
</workbook>
</file>

<file path=xl/calcChain.xml><?xml version="1.0" encoding="utf-8"?>
<calcChain xmlns="http://schemas.openxmlformats.org/spreadsheetml/2006/main">
  <c r="J300" i="3" l="1"/>
  <c r="J306" i="3"/>
  <c r="J299" i="3"/>
  <c r="K300" i="3"/>
  <c r="K306" i="3"/>
  <c r="K299" i="3"/>
  <c r="L300" i="3"/>
  <c r="L306" i="3"/>
  <c r="L299" i="3"/>
  <c r="I299" i="3"/>
  <c r="E300" i="3"/>
  <c r="E306" i="3"/>
  <c r="E299" i="3"/>
  <c r="F300" i="3"/>
  <c r="F306" i="3"/>
  <c r="F299" i="3"/>
  <c r="G300" i="3"/>
  <c r="G306" i="3"/>
  <c r="G299" i="3"/>
  <c r="D299" i="3"/>
  <c r="N299" i="3"/>
  <c r="M12" i="3"/>
  <c r="L12" i="3"/>
  <c r="K12" i="3"/>
  <c r="J12" i="3"/>
  <c r="I13" i="3"/>
  <c r="I14" i="3"/>
  <c r="I16" i="3"/>
  <c r="I17" i="3"/>
  <c r="I18" i="3"/>
  <c r="I19" i="3"/>
  <c r="I20" i="3"/>
  <c r="I21" i="3"/>
  <c r="I22" i="3"/>
  <c r="I23" i="3"/>
  <c r="I24" i="3"/>
  <c r="I28" i="3"/>
  <c r="I29" i="3"/>
  <c r="I30" i="3"/>
  <c r="I31" i="3"/>
  <c r="I25" i="3"/>
  <c r="I33" i="3"/>
  <c r="I32" i="3"/>
  <c r="I34" i="3"/>
  <c r="I35" i="3"/>
  <c r="I36" i="3"/>
  <c r="I26" i="3"/>
  <c r="I27" i="3"/>
  <c r="I15" i="3"/>
  <c r="I37" i="3"/>
  <c r="I38" i="3"/>
  <c r="I39" i="3"/>
  <c r="I40" i="3"/>
  <c r="I41" i="3"/>
  <c r="I42" i="3"/>
  <c r="I43" i="3"/>
  <c r="I44" i="3"/>
  <c r="I45" i="3"/>
  <c r="I12" i="3"/>
  <c r="H12" i="3"/>
  <c r="G12" i="3"/>
  <c r="F12" i="3"/>
  <c r="E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12" i="3"/>
  <c r="L75" i="3"/>
  <c r="E80" i="3"/>
  <c r="L80" i="3"/>
  <c r="K80" i="3"/>
  <c r="J80" i="3"/>
  <c r="I81" i="3"/>
  <c r="I80" i="3"/>
  <c r="H80" i="3"/>
  <c r="G80" i="3"/>
  <c r="F80" i="3"/>
  <c r="D81" i="3"/>
  <c r="D80" i="3"/>
  <c r="M47" i="3"/>
  <c r="L47" i="3"/>
  <c r="K47" i="3"/>
  <c r="J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4" i="3"/>
  <c r="I73" i="3"/>
  <c r="I47" i="3"/>
  <c r="H47" i="3"/>
  <c r="G47" i="3"/>
  <c r="F47" i="3"/>
  <c r="E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4" i="3"/>
  <c r="D73" i="3"/>
  <c r="D47" i="3"/>
  <c r="M99" i="3"/>
  <c r="L99" i="3"/>
  <c r="K99" i="3"/>
  <c r="J99" i="3"/>
  <c r="I100" i="3"/>
  <c r="I101" i="3"/>
  <c r="I102" i="3"/>
  <c r="I103" i="3"/>
  <c r="I105" i="3"/>
  <c r="I104" i="3"/>
  <c r="I99" i="3"/>
  <c r="H99" i="3"/>
  <c r="G99" i="3"/>
  <c r="F99" i="3"/>
  <c r="E99" i="3"/>
  <c r="D102" i="3"/>
  <c r="D100" i="3"/>
  <c r="D101" i="3"/>
  <c r="D103" i="3"/>
  <c r="D104" i="3"/>
  <c r="D105" i="3"/>
  <c r="D99" i="3"/>
  <c r="Q102" i="3"/>
  <c r="N102" i="3"/>
  <c r="L107" i="3"/>
  <c r="K107" i="3"/>
  <c r="J107" i="3"/>
  <c r="I108" i="3"/>
  <c r="I111" i="3"/>
  <c r="I109" i="3"/>
  <c r="I110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07" i="3"/>
  <c r="H107" i="3"/>
  <c r="G107" i="3"/>
  <c r="F107" i="3"/>
  <c r="E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07" i="3"/>
  <c r="Q127" i="3"/>
  <c r="N127" i="3"/>
  <c r="Q130" i="3"/>
  <c r="N130" i="3"/>
  <c r="Q129" i="3"/>
  <c r="N129" i="3"/>
  <c r="Q128" i="3"/>
  <c r="N128" i="3"/>
  <c r="L195" i="3"/>
  <c r="K195" i="3"/>
  <c r="J195" i="3"/>
  <c r="I196" i="3"/>
  <c r="I197" i="3"/>
  <c r="I198" i="3"/>
  <c r="I200" i="3"/>
  <c r="I208" i="3"/>
  <c r="I209" i="3"/>
  <c r="I205" i="3"/>
  <c r="I201" i="3"/>
  <c r="I206" i="3"/>
  <c r="I207" i="3"/>
  <c r="I210" i="3"/>
  <c r="I211" i="3"/>
  <c r="I199" i="3"/>
  <c r="I202" i="3"/>
  <c r="I203" i="3"/>
  <c r="I204" i="3"/>
  <c r="I195" i="3"/>
  <c r="H195" i="3"/>
  <c r="G195" i="3"/>
  <c r="F195" i="3"/>
  <c r="E195" i="3"/>
  <c r="D196" i="3"/>
  <c r="D197" i="3"/>
  <c r="D198" i="3"/>
  <c r="D199" i="3"/>
  <c r="D200" i="3"/>
  <c r="D201" i="3"/>
  <c r="D202" i="3"/>
  <c r="D203" i="3"/>
  <c r="D211" i="3"/>
  <c r="D204" i="3"/>
  <c r="D205" i="3"/>
  <c r="D206" i="3"/>
  <c r="D207" i="3"/>
  <c r="D208" i="3"/>
  <c r="D209" i="3"/>
  <c r="D210" i="3"/>
  <c r="D195" i="3"/>
  <c r="D224" i="3"/>
  <c r="I224" i="3"/>
  <c r="N224" i="3"/>
  <c r="Q224" i="3"/>
  <c r="M161" i="3"/>
  <c r="L161" i="3"/>
  <c r="K161" i="3"/>
  <c r="J161" i="3"/>
  <c r="I162" i="3"/>
  <c r="I163" i="3"/>
  <c r="I164" i="3"/>
  <c r="I165" i="3"/>
  <c r="I161" i="3"/>
  <c r="H161" i="3"/>
  <c r="G161" i="3"/>
  <c r="F161" i="3"/>
  <c r="E161" i="3"/>
  <c r="D162" i="3"/>
  <c r="D163" i="3"/>
  <c r="D164" i="3"/>
  <c r="D165" i="3"/>
  <c r="D161" i="3"/>
  <c r="M9" i="3"/>
  <c r="L9" i="3"/>
  <c r="K9" i="3"/>
  <c r="J9" i="3"/>
  <c r="I11" i="3"/>
  <c r="I10" i="3"/>
  <c r="I9" i="3"/>
  <c r="H9" i="3"/>
  <c r="G9" i="3"/>
  <c r="F9" i="3"/>
  <c r="E9" i="3"/>
  <c r="D11" i="3"/>
  <c r="D10" i="3"/>
  <c r="D9" i="3"/>
  <c r="L149" i="3"/>
  <c r="G149" i="3"/>
  <c r="M145" i="3"/>
  <c r="L145" i="3"/>
  <c r="K145" i="3"/>
  <c r="J145" i="3"/>
  <c r="I148" i="3"/>
  <c r="I146" i="3"/>
  <c r="I147" i="3"/>
  <c r="I145" i="3"/>
  <c r="H145" i="3"/>
  <c r="G145" i="3"/>
  <c r="F145" i="3"/>
  <c r="E145" i="3"/>
  <c r="D146" i="3"/>
  <c r="D147" i="3"/>
  <c r="D148" i="3"/>
  <c r="D145" i="3"/>
  <c r="N148" i="3"/>
  <c r="Q148" i="3"/>
  <c r="M322" i="3"/>
  <c r="L322" i="3"/>
  <c r="K322" i="3"/>
  <c r="J322" i="3"/>
  <c r="I323" i="3"/>
  <c r="I324" i="3"/>
  <c r="I325" i="3"/>
  <c r="I322" i="3"/>
  <c r="H322" i="3"/>
  <c r="G322" i="3"/>
  <c r="F322" i="3"/>
  <c r="E322" i="3"/>
  <c r="D323" i="3"/>
  <c r="D324" i="3"/>
  <c r="D325" i="3"/>
  <c r="D322" i="3"/>
  <c r="I277" i="3"/>
  <c r="I278" i="3"/>
  <c r="I279" i="3"/>
  <c r="I280" i="3"/>
  <c r="I281" i="3"/>
  <c r="I282" i="3"/>
  <c r="I283" i="3"/>
  <c r="I284" i="3"/>
  <c r="I285" i="3"/>
  <c r="I276" i="3"/>
  <c r="D277" i="3"/>
  <c r="D278" i="3"/>
  <c r="D279" i="3"/>
  <c r="D280" i="3"/>
  <c r="D281" i="3"/>
  <c r="D282" i="3"/>
  <c r="D283" i="3"/>
  <c r="D284" i="3"/>
  <c r="D285" i="3"/>
  <c r="D276" i="3"/>
  <c r="N276" i="3"/>
  <c r="N277" i="3"/>
  <c r="N278" i="3"/>
  <c r="N279" i="3"/>
  <c r="N280" i="3"/>
  <c r="N281" i="3"/>
  <c r="N282" i="3"/>
  <c r="N283" i="3"/>
  <c r="N284" i="3"/>
  <c r="N285" i="3"/>
  <c r="P276" i="3"/>
  <c r="O276" i="3"/>
  <c r="M276" i="3"/>
  <c r="L276" i="3"/>
  <c r="K276" i="3"/>
  <c r="J276" i="3"/>
  <c r="H276" i="3"/>
  <c r="G276" i="3"/>
  <c r="F276" i="3"/>
  <c r="E276" i="3"/>
  <c r="Q285" i="3"/>
  <c r="M309" i="3"/>
  <c r="L309" i="3"/>
  <c r="K309" i="3"/>
  <c r="J309" i="3"/>
  <c r="I310" i="3"/>
  <c r="I311" i="3"/>
  <c r="I312" i="3"/>
  <c r="I313" i="3"/>
  <c r="I314" i="3"/>
  <c r="I315" i="3"/>
  <c r="I316" i="3"/>
  <c r="I317" i="3"/>
  <c r="I318" i="3"/>
  <c r="I309" i="3"/>
  <c r="H309" i="3"/>
  <c r="F309" i="3"/>
  <c r="E309" i="3"/>
  <c r="D310" i="3"/>
  <c r="D311" i="3"/>
  <c r="D312" i="3"/>
  <c r="D313" i="3"/>
  <c r="D314" i="3"/>
  <c r="D315" i="3"/>
  <c r="D316" i="3"/>
  <c r="D317" i="3"/>
  <c r="D318" i="3"/>
  <c r="D309" i="3"/>
  <c r="G309" i="3"/>
  <c r="Q318" i="3"/>
  <c r="N318" i="3"/>
  <c r="Q317" i="3"/>
  <c r="N317" i="3"/>
  <c r="Q313" i="3"/>
  <c r="N313" i="3"/>
  <c r="Q312" i="3"/>
  <c r="N312" i="3"/>
  <c r="D296" i="3"/>
  <c r="I296" i="3"/>
  <c r="N296" i="3"/>
  <c r="Q296" i="3"/>
  <c r="M167" i="3"/>
  <c r="L167" i="3"/>
  <c r="K167" i="3"/>
  <c r="J167" i="3"/>
  <c r="I168" i="3"/>
  <c r="I169" i="3"/>
  <c r="I170" i="3"/>
  <c r="I171" i="3"/>
  <c r="I167" i="3"/>
  <c r="H167" i="3"/>
  <c r="G167" i="3"/>
  <c r="F167" i="3"/>
  <c r="E167" i="3"/>
  <c r="D168" i="3"/>
  <c r="D169" i="3"/>
  <c r="D170" i="3"/>
  <c r="D171" i="3"/>
  <c r="D167" i="3"/>
  <c r="Q171" i="3"/>
  <c r="N171" i="3"/>
  <c r="E242" i="3"/>
  <c r="M232" i="3"/>
  <c r="L232" i="3"/>
  <c r="K232" i="3"/>
  <c r="J232" i="3"/>
  <c r="I233" i="3"/>
  <c r="I234" i="3"/>
  <c r="I235" i="3"/>
  <c r="I236" i="3"/>
  <c r="I238" i="3"/>
  <c r="I239" i="3"/>
  <c r="I240" i="3"/>
  <c r="I241" i="3"/>
  <c r="I237" i="3"/>
  <c r="I232" i="3"/>
  <c r="H232" i="3"/>
  <c r="G232" i="3"/>
  <c r="F232" i="3"/>
  <c r="E232" i="3"/>
  <c r="M231" i="3"/>
  <c r="L242" i="3"/>
  <c r="L244" i="3"/>
  <c r="L231" i="3"/>
  <c r="K242" i="3"/>
  <c r="K244" i="3"/>
  <c r="K231" i="3"/>
  <c r="J242" i="3"/>
  <c r="J244" i="3"/>
  <c r="J231" i="3"/>
  <c r="I243" i="3"/>
  <c r="I242" i="3"/>
  <c r="I245" i="3"/>
  <c r="I244" i="3"/>
  <c r="I231" i="3"/>
  <c r="H242" i="3"/>
  <c r="H244" i="3"/>
  <c r="H231" i="3"/>
  <c r="G244" i="3"/>
  <c r="G242" i="3"/>
  <c r="G231" i="3"/>
  <c r="F242" i="3"/>
  <c r="F244" i="3"/>
  <c r="F231" i="3"/>
  <c r="E244" i="3"/>
  <c r="E231" i="3"/>
  <c r="D233" i="3"/>
  <c r="D234" i="3"/>
  <c r="D235" i="3"/>
  <c r="D237" i="3"/>
  <c r="D238" i="3"/>
  <c r="D239" i="3"/>
  <c r="D240" i="3"/>
  <c r="D241" i="3"/>
  <c r="D236" i="3"/>
  <c r="D232" i="3"/>
  <c r="D245" i="3"/>
  <c r="D244" i="3"/>
  <c r="D243" i="3"/>
  <c r="D242" i="3"/>
  <c r="D231" i="3"/>
  <c r="Q233" i="3"/>
  <c r="N233" i="3"/>
  <c r="M246" i="3"/>
  <c r="L246" i="3"/>
  <c r="K246" i="3"/>
  <c r="J246" i="3"/>
  <c r="I247" i="3"/>
  <c r="I248" i="3"/>
  <c r="I249" i="3"/>
  <c r="I246" i="3"/>
  <c r="H246" i="3"/>
  <c r="G246" i="3"/>
  <c r="F246" i="3"/>
  <c r="E246" i="3"/>
  <c r="D247" i="3"/>
  <c r="D248" i="3"/>
  <c r="D249" i="3"/>
  <c r="D246" i="3"/>
  <c r="Q249" i="3"/>
  <c r="N249" i="3"/>
  <c r="Q248" i="3"/>
  <c r="N248" i="3"/>
  <c r="F191" i="3"/>
  <c r="K191" i="3"/>
  <c r="L272" i="3"/>
  <c r="K272" i="3"/>
  <c r="J272" i="3"/>
  <c r="I273" i="3"/>
  <c r="I274" i="3"/>
  <c r="I275" i="3"/>
  <c r="I272" i="3"/>
  <c r="H272" i="3"/>
  <c r="G272" i="3"/>
  <c r="F272" i="3"/>
  <c r="E272" i="3"/>
  <c r="D273" i="3"/>
  <c r="D274" i="3"/>
  <c r="D275" i="3"/>
  <c r="D272" i="3"/>
  <c r="Q275" i="3"/>
  <c r="N275" i="3"/>
  <c r="L263" i="3"/>
  <c r="K263" i="3"/>
  <c r="J263" i="3"/>
  <c r="I264" i="3"/>
  <c r="I265" i="3"/>
  <c r="I266" i="3"/>
  <c r="I267" i="3"/>
  <c r="I268" i="3"/>
  <c r="I269" i="3"/>
  <c r="I263" i="3"/>
  <c r="H263" i="3"/>
  <c r="G263" i="3"/>
  <c r="F263" i="3"/>
  <c r="E263" i="3"/>
  <c r="D264" i="3"/>
  <c r="D265" i="3"/>
  <c r="D266" i="3"/>
  <c r="D267" i="3"/>
  <c r="D268" i="3"/>
  <c r="D269" i="3"/>
  <c r="D263" i="3"/>
  <c r="M136" i="3"/>
  <c r="L136" i="3"/>
  <c r="K136" i="3"/>
  <c r="J136" i="3"/>
  <c r="I137" i="3"/>
  <c r="I142" i="3"/>
  <c r="I138" i="3"/>
  <c r="I139" i="3"/>
  <c r="I140" i="3"/>
  <c r="I141" i="3"/>
  <c r="I143" i="3"/>
  <c r="I136" i="3"/>
  <c r="H136" i="3"/>
  <c r="G136" i="3"/>
  <c r="F136" i="3"/>
  <c r="E136" i="3"/>
  <c r="D138" i="3"/>
  <c r="D137" i="3"/>
  <c r="D139" i="3"/>
  <c r="D140" i="3"/>
  <c r="D141" i="3"/>
  <c r="D142" i="3"/>
  <c r="D143" i="3"/>
  <c r="D136" i="3"/>
  <c r="P143" i="3"/>
  <c r="N143" i="3"/>
  <c r="I305" i="3"/>
  <c r="D305" i="3"/>
  <c r="N305" i="3"/>
  <c r="M193" i="3"/>
  <c r="L193" i="3"/>
  <c r="K193" i="3"/>
  <c r="J193" i="3"/>
  <c r="I194" i="3"/>
  <c r="I193" i="3"/>
  <c r="H193" i="3"/>
  <c r="G193" i="3"/>
  <c r="F193" i="3"/>
  <c r="E193" i="3"/>
  <c r="D194" i="3"/>
  <c r="D193" i="3"/>
  <c r="M252" i="3"/>
  <c r="L252" i="3"/>
  <c r="K252" i="3"/>
  <c r="J252" i="3"/>
  <c r="I253" i="3"/>
  <c r="I254" i="3"/>
  <c r="I255" i="3"/>
  <c r="I252" i="3"/>
  <c r="H252" i="3"/>
  <c r="G252" i="3"/>
  <c r="F252" i="3"/>
  <c r="E252" i="3"/>
  <c r="D253" i="3"/>
  <c r="D254" i="3"/>
  <c r="D255" i="3"/>
  <c r="D252" i="3"/>
  <c r="Q255" i="3"/>
  <c r="N255" i="3"/>
  <c r="M256" i="3"/>
  <c r="L256" i="3"/>
  <c r="K256" i="3"/>
  <c r="J256" i="3"/>
  <c r="I257" i="3"/>
  <c r="I258" i="3"/>
  <c r="I259" i="3"/>
  <c r="I256" i="3"/>
  <c r="H256" i="3"/>
  <c r="G256" i="3"/>
  <c r="F256" i="3"/>
  <c r="E256" i="3"/>
  <c r="D257" i="3"/>
  <c r="D258" i="3"/>
  <c r="D259" i="3"/>
  <c r="D256" i="3"/>
  <c r="Q259" i="3"/>
  <c r="N259" i="3"/>
  <c r="M8" i="3"/>
  <c r="M149" i="3"/>
  <c r="M151" i="3"/>
  <c r="M144" i="3"/>
  <c r="M172" i="3"/>
  <c r="M166" i="3"/>
  <c r="M174" i="3"/>
  <c r="M177" i="3"/>
  <c r="M182" i="3"/>
  <c r="M187" i="3"/>
  <c r="M189" i="3"/>
  <c r="M191" i="3"/>
  <c r="M181" i="3"/>
  <c r="M213" i="3"/>
  <c r="M217" i="3"/>
  <c r="M212" i="3"/>
  <c r="M220" i="3"/>
  <c r="M227" i="3"/>
  <c r="M250" i="3"/>
  <c r="M260" i="3"/>
  <c r="M270" i="3"/>
  <c r="M262" i="3"/>
  <c r="M286" i="3"/>
  <c r="M289" i="3"/>
  <c r="M291" i="3"/>
  <c r="M294" i="3"/>
  <c r="M7" i="3"/>
  <c r="L260" i="3"/>
  <c r="L8" i="3"/>
  <c r="L82" i="3"/>
  <c r="L87" i="3"/>
  <c r="L46" i="3"/>
  <c r="L90" i="3"/>
  <c r="L89" i="3"/>
  <c r="L131" i="3"/>
  <c r="L106" i="3"/>
  <c r="L135" i="3"/>
  <c r="L151" i="3"/>
  <c r="L144" i="3"/>
  <c r="L159" i="3"/>
  <c r="L172" i="3"/>
  <c r="L166" i="3"/>
  <c r="L174" i="3"/>
  <c r="L177" i="3"/>
  <c r="L182" i="3"/>
  <c r="L187" i="3"/>
  <c r="L189" i="3"/>
  <c r="L191" i="3"/>
  <c r="L181" i="3"/>
  <c r="L213" i="3"/>
  <c r="L217" i="3"/>
  <c r="L212" i="3"/>
  <c r="L220" i="3"/>
  <c r="L227" i="3"/>
  <c r="L229" i="3"/>
  <c r="L250" i="3"/>
  <c r="L270" i="3"/>
  <c r="L262" i="3"/>
  <c r="L286" i="3"/>
  <c r="L289" i="3"/>
  <c r="L291" i="3"/>
  <c r="L294" i="3"/>
  <c r="L308" i="3"/>
  <c r="L320" i="3"/>
  <c r="L326" i="3"/>
  <c r="L319" i="3"/>
  <c r="L329" i="3"/>
  <c r="L328" i="3"/>
  <c r="L7" i="3"/>
  <c r="K8" i="3"/>
  <c r="K75" i="3"/>
  <c r="K82" i="3"/>
  <c r="K87" i="3"/>
  <c r="K46" i="3"/>
  <c r="K90" i="3"/>
  <c r="K89" i="3"/>
  <c r="K131" i="3"/>
  <c r="K106" i="3"/>
  <c r="K135" i="3"/>
  <c r="K149" i="3"/>
  <c r="K151" i="3"/>
  <c r="K144" i="3"/>
  <c r="K159" i="3"/>
  <c r="K172" i="3"/>
  <c r="K166" i="3"/>
  <c r="K174" i="3"/>
  <c r="K177" i="3"/>
  <c r="K182" i="3"/>
  <c r="K187" i="3"/>
  <c r="K189" i="3"/>
  <c r="K181" i="3"/>
  <c r="K213" i="3"/>
  <c r="K217" i="3"/>
  <c r="K212" i="3"/>
  <c r="K220" i="3"/>
  <c r="K227" i="3"/>
  <c r="K229" i="3"/>
  <c r="K250" i="3"/>
  <c r="K260" i="3"/>
  <c r="K270" i="3"/>
  <c r="K262" i="3"/>
  <c r="K286" i="3"/>
  <c r="K289" i="3"/>
  <c r="K291" i="3"/>
  <c r="K294" i="3"/>
  <c r="K308" i="3"/>
  <c r="K320" i="3"/>
  <c r="K326" i="3"/>
  <c r="K319" i="3"/>
  <c r="K329" i="3"/>
  <c r="K328" i="3"/>
  <c r="K7" i="3"/>
  <c r="J8" i="3"/>
  <c r="J75" i="3"/>
  <c r="J82" i="3"/>
  <c r="J87" i="3"/>
  <c r="J46" i="3"/>
  <c r="J90" i="3"/>
  <c r="J89" i="3"/>
  <c r="J131" i="3"/>
  <c r="J106" i="3"/>
  <c r="J135" i="3"/>
  <c r="J149" i="3"/>
  <c r="J151" i="3"/>
  <c r="J144" i="3"/>
  <c r="J159" i="3"/>
  <c r="J172" i="3"/>
  <c r="J166" i="3"/>
  <c r="J174" i="3"/>
  <c r="J177" i="3"/>
  <c r="J182" i="3"/>
  <c r="J187" i="3"/>
  <c r="J189" i="3"/>
  <c r="J191" i="3"/>
  <c r="J181" i="3"/>
  <c r="J213" i="3"/>
  <c r="J217" i="3"/>
  <c r="J212" i="3"/>
  <c r="J220" i="3"/>
  <c r="J227" i="3"/>
  <c r="J229" i="3"/>
  <c r="J250" i="3"/>
  <c r="J260" i="3"/>
  <c r="J270" i="3"/>
  <c r="J262" i="3"/>
  <c r="J286" i="3"/>
  <c r="J289" i="3"/>
  <c r="J291" i="3"/>
  <c r="J294" i="3"/>
  <c r="J308" i="3"/>
  <c r="J320" i="3"/>
  <c r="J326" i="3"/>
  <c r="J319" i="3"/>
  <c r="J329" i="3"/>
  <c r="J328" i="3"/>
  <c r="J7" i="3"/>
  <c r="I261" i="3"/>
  <c r="I260" i="3"/>
  <c r="I8" i="3"/>
  <c r="I76" i="3"/>
  <c r="I77" i="3"/>
  <c r="I78" i="3"/>
  <c r="I79" i="3"/>
  <c r="I75" i="3"/>
  <c r="I83" i="3"/>
  <c r="I84" i="3"/>
  <c r="I85" i="3"/>
  <c r="I86" i="3"/>
  <c r="I82" i="3"/>
  <c r="I88" i="3"/>
  <c r="I87" i="3"/>
  <c r="I46" i="3"/>
  <c r="I91" i="3"/>
  <c r="I92" i="3"/>
  <c r="I93" i="3"/>
  <c r="I94" i="3"/>
  <c r="I95" i="3"/>
  <c r="I96" i="3"/>
  <c r="I97" i="3"/>
  <c r="I98" i="3"/>
  <c r="I90" i="3"/>
  <c r="I89" i="3"/>
  <c r="I106" i="3"/>
  <c r="I135" i="3"/>
  <c r="I150" i="3"/>
  <c r="I149" i="3"/>
  <c r="I152" i="3"/>
  <c r="I153" i="3"/>
  <c r="I154" i="3"/>
  <c r="I155" i="3"/>
  <c r="I156" i="3"/>
  <c r="I157" i="3"/>
  <c r="I158" i="3"/>
  <c r="I151" i="3"/>
  <c r="I144" i="3"/>
  <c r="I160" i="3"/>
  <c r="I159" i="3"/>
  <c r="I173" i="3"/>
  <c r="I172" i="3"/>
  <c r="I166" i="3"/>
  <c r="I175" i="3"/>
  <c r="I176" i="3"/>
  <c r="I174" i="3"/>
  <c r="I178" i="3"/>
  <c r="I179" i="3"/>
  <c r="I180" i="3"/>
  <c r="I177" i="3"/>
  <c r="I183" i="3"/>
  <c r="I184" i="3"/>
  <c r="I185" i="3"/>
  <c r="I186" i="3"/>
  <c r="I182" i="3"/>
  <c r="I188" i="3"/>
  <c r="I187" i="3"/>
  <c r="I190" i="3"/>
  <c r="I189" i="3"/>
  <c r="I192" i="3"/>
  <c r="I191" i="3"/>
  <c r="I181" i="3"/>
  <c r="I214" i="3"/>
  <c r="I215" i="3"/>
  <c r="I216" i="3"/>
  <c r="I213" i="3"/>
  <c r="I218" i="3"/>
  <c r="I219" i="3"/>
  <c r="I217" i="3"/>
  <c r="I212" i="3"/>
  <c r="I221" i="3"/>
  <c r="I222" i="3"/>
  <c r="I223" i="3"/>
  <c r="I225" i="3"/>
  <c r="I226" i="3"/>
  <c r="I220" i="3"/>
  <c r="I228" i="3"/>
  <c r="I227" i="3"/>
  <c r="I230" i="3"/>
  <c r="I229" i="3"/>
  <c r="I251" i="3"/>
  <c r="I250" i="3"/>
  <c r="I271" i="3"/>
  <c r="I270" i="3"/>
  <c r="I262" i="3"/>
  <c r="I287" i="3"/>
  <c r="I288" i="3"/>
  <c r="I286" i="3"/>
  <c r="I290" i="3"/>
  <c r="I289" i="3"/>
  <c r="I292" i="3"/>
  <c r="I293" i="3"/>
  <c r="I291" i="3"/>
  <c r="I295" i="3"/>
  <c r="I297" i="3"/>
  <c r="I298" i="3"/>
  <c r="I294" i="3"/>
  <c r="I308" i="3"/>
  <c r="I319" i="3"/>
  <c r="I328" i="3"/>
  <c r="I7" i="3"/>
  <c r="H8" i="3"/>
  <c r="H75" i="3"/>
  <c r="H82" i="3"/>
  <c r="H87" i="3"/>
  <c r="H46" i="3"/>
  <c r="H90" i="3"/>
  <c r="H89" i="3"/>
  <c r="H135" i="3"/>
  <c r="H149" i="3"/>
  <c r="H151" i="3"/>
  <c r="H144" i="3"/>
  <c r="H159" i="3"/>
  <c r="H172" i="3"/>
  <c r="H166" i="3"/>
  <c r="H174" i="3"/>
  <c r="H177" i="3"/>
  <c r="H182" i="3"/>
  <c r="H187" i="3"/>
  <c r="H189" i="3"/>
  <c r="H191" i="3"/>
  <c r="H181" i="3"/>
  <c r="H213" i="3"/>
  <c r="H217" i="3"/>
  <c r="H212" i="3"/>
  <c r="H220" i="3"/>
  <c r="H227" i="3"/>
  <c r="H229" i="3"/>
  <c r="H250" i="3"/>
  <c r="H260" i="3"/>
  <c r="H270" i="3"/>
  <c r="H262" i="3"/>
  <c r="H286" i="3"/>
  <c r="H289" i="3"/>
  <c r="H291" i="3"/>
  <c r="H294" i="3"/>
  <c r="H7" i="3"/>
  <c r="G329" i="3"/>
  <c r="G328" i="3"/>
  <c r="G260" i="3"/>
  <c r="G8" i="3"/>
  <c r="G75" i="3"/>
  <c r="G82" i="3"/>
  <c r="G87" i="3"/>
  <c r="G46" i="3"/>
  <c r="G90" i="3"/>
  <c r="G89" i="3"/>
  <c r="G131" i="3"/>
  <c r="G106" i="3"/>
  <c r="G135" i="3"/>
  <c r="G151" i="3"/>
  <c r="G144" i="3"/>
  <c r="G159" i="3"/>
  <c r="G172" i="3"/>
  <c r="G166" i="3"/>
  <c r="G174" i="3"/>
  <c r="G177" i="3"/>
  <c r="G182" i="3"/>
  <c r="G189" i="3"/>
  <c r="G191" i="3"/>
  <c r="G181" i="3"/>
  <c r="G213" i="3"/>
  <c r="G217" i="3"/>
  <c r="G212" i="3"/>
  <c r="G220" i="3"/>
  <c r="G227" i="3"/>
  <c r="G229" i="3"/>
  <c r="G250" i="3"/>
  <c r="G270" i="3"/>
  <c r="G262" i="3"/>
  <c r="G286" i="3"/>
  <c r="G289" i="3"/>
  <c r="G291" i="3"/>
  <c r="G294" i="3"/>
  <c r="G308" i="3"/>
  <c r="G320" i="3"/>
  <c r="G326" i="3"/>
  <c r="G319" i="3"/>
  <c r="G7" i="3"/>
  <c r="F8" i="3"/>
  <c r="F75" i="3"/>
  <c r="F82" i="3"/>
  <c r="F87" i="3"/>
  <c r="F46" i="3"/>
  <c r="F90" i="3"/>
  <c r="F89" i="3"/>
  <c r="F131" i="3"/>
  <c r="F106" i="3"/>
  <c r="F135" i="3"/>
  <c r="F149" i="3"/>
  <c r="F151" i="3"/>
  <c r="F144" i="3"/>
  <c r="F159" i="3"/>
  <c r="F172" i="3"/>
  <c r="F166" i="3"/>
  <c r="F174" i="3"/>
  <c r="F177" i="3"/>
  <c r="F182" i="3"/>
  <c r="F187" i="3"/>
  <c r="F189" i="3"/>
  <c r="F181" i="3"/>
  <c r="F213" i="3"/>
  <c r="F217" i="3"/>
  <c r="F212" i="3"/>
  <c r="F220" i="3"/>
  <c r="F227" i="3"/>
  <c r="F229" i="3"/>
  <c r="F250" i="3"/>
  <c r="F260" i="3"/>
  <c r="F270" i="3"/>
  <c r="F262" i="3"/>
  <c r="F286" i="3"/>
  <c r="F289" i="3"/>
  <c r="F291" i="3"/>
  <c r="F294" i="3"/>
  <c r="F308" i="3"/>
  <c r="F320" i="3"/>
  <c r="F326" i="3"/>
  <c r="F319" i="3"/>
  <c r="F329" i="3"/>
  <c r="F328" i="3"/>
  <c r="F7" i="3"/>
  <c r="E8" i="3"/>
  <c r="E75" i="3"/>
  <c r="E82" i="3"/>
  <c r="E87" i="3"/>
  <c r="E46" i="3"/>
  <c r="E90" i="3"/>
  <c r="E89" i="3"/>
  <c r="E131" i="3"/>
  <c r="E106" i="3"/>
  <c r="E135" i="3"/>
  <c r="E149" i="3"/>
  <c r="E151" i="3"/>
  <c r="E144" i="3"/>
  <c r="E159" i="3"/>
  <c r="E172" i="3"/>
  <c r="E166" i="3"/>
  <c r="E174" i="3"/>
  <c r="E177" i="3"/>
  <c r="E182" i="3"/>
  <c r="E187" i="3"/>
  <c r="E189" i="3"/>
  <c r="E191" i="3"/>
  <c r="E181" i="3"/>
  <c r="E213" i="3"/>
  <c r="E217" i="3"/>
  <c r="E212" i="3"/>
  <c r="E220" i="3"/>
  <c r="E227" i="3"/>
  <c r="E229" i="3"/>
  <c r="E250" i="3"/>
  <c r="E260" i="3"/>
  <c r="E270" i="3"/>
  <c r="E262" i="3"/>
  <c r="E286" i="3"/>
  <c r="E289" i="3"/>
  <c r="E291" i="3"/>
  <c r="E294" i="3"/>
  <c r="E308" i="3"/>
  <c r="E320" i="3"/>
  <c r="E326" i="3"/>
  <c r="E319" i="3"/>
  <c r="E329" i="3"/>
  <c r="E328" i="3"/>
  <c r="E7" i="3"/>
  <c r="D328" i="3"/>
  <c r="D261" i="3"/>
  <c r="D260" i="3"/>
  <c r="D8" i="3"/>
  <c r="D76" i="3"/>
  <c r="D77" i="3"/>
  <c r="D78" i="3"/>
  <c r="D79" i="3"/>
  <c r="D75" i="3"/>
  <c r="D83" i="3"/>
  <c r="D84" i="3"/>
  <c r="D85" i="3"/>
  <c r="D86" i="3"/>
  <c r="D82" i="3"/>
  <c r="D88" i="3"/>
  <c r="D87" i="3"/>
  <c r="D46" i="3"/>
  <c r="D91" i="3"/>
  <c r="D92" i="3"/>
  <c r="D93" i="3"/>
  <c r="D94" i="3"/>
  <c r="D95" i="3"/>
  <c r="D96" i="3"/>
  <c r="D97" i="3"/>
  <c r="D98" i="3"/>
  <c r="D90" i="3"/>
  <c r="D89" i="3"/>
  <c r="D106" i="3"/>
  <c r="D135" i="3"/>
  <c r="D150" i="3"/>
  <c r="D149" i="3"/>
  <c r="D152" i="3"/>
  <c r="D153" i="3"/>
  <c r="D154" i="3"/>
  <c r="D155" i="3"/>
  <c r="D156" i="3"/>
  <c r="D157" i="3"/>
  <c r="D158" i="3"/>
  <c r="D151" i="3"/>
  <c r="D144" i="3"/>
  <c r="D160" i="3"/>
  <c r="D159" i="3"/>
  <c r="D173" i="3"/>
  <c r="D172" i="3"/>
  <c r="D166" i="3"/>
  <c r="D175" i="3"/>
  <c r="D176" i="3"/>
  <c r="D174" i="3"/>
  <c r="D178" i="3"/>
  <c r="D179" i="3"/>
  <c r="D180" i="3"/>
  <c r="D177" i="3"/>
  <c r="D183" i="3"/>
  <c r="D184" i="3"/>
  <c r="D185" i="3"/>
  <c r="D186" i="3"/>
  <c r="D182" i="3"/>
  <c r="D188" i="3"/>
  <c r="D187" i="3"/>
  <c r="D190" i="3"/>
  <c r="D189" i="3"/>
  <c r="D192" i="3"/>
  <c r="D191" i="3"/>
  <c r="D181" i="3"/>
  <c r="D214" i="3"/>
  <c r="D215" i="3"/>
  <c r="D216" i="3"/>
  <c r="D213" i="3"/>
  <c r="D218" i="3"/>
  <c r="D219" i="3"/>
  <c r="D217" i="3"/>
  <c r="D212" i="3"/>
  <c r="D221" i="3"/>
  <c r="D222" i="3"/>
  <c r="D223" i="3"/>
  <c r="D225" i="3"/>
  <c r="D226" i="3"/>
  <c r="D220" i="3"/>
  <c r="D228" i="3"/>
  <c r="D227" i="3"/>
  <c r="D230" i="3"/>
  <c r="D229" i="3"/>
  <c r="D251" i="3"/>
  <c r="D250" i="3"/>
  <c r="D271" i="3"/>
  <c r="D270" i="3"/>
  <c r="D262" i="3"/>
  <c r="D287" i="3"/>
  <c r="D288" i="3"/>
  <c r="D286" i="3"/>
  <c r="D290" i="3"/>
  <c r="D289" i="3"/>
  <c r="D292" i="3"/>
  <c r="D293" i="3"/>
  <c r="D291" i="3"/>
  <c r="D295" i="3"/>
  <c r="D297" i="3"/>
  <c r="D298" i="3"/>
  <c r="D294" i="3"/>
  <c r="D308" i="3"/>
  <c r="D319" i="3"/>
  <c r="D7" i="3"/>
  <c r="Q330" i="3"/>
  <c r="I330" i="3"/>
  <c r="D330" i="3"/>
  <c r="N330" i="3"/>
  <c r="Q329" i="3"/>
  <c r="I329" i="3"/>
  <c r="D329" i="3"/>
  <c r="N329" i="3"/>
  <c r="M329" i="3"/>
  <c r="H329" i="3"/>
  <c r="Q328" i="3"/>
  <c r="N328" i="3"/>
  <c r="Q103" i="3"/>
  <c r="N103" i="3"/>
  <c r="N50" i="3"/>
  <c r="N69" i="3"/>
  <c r="Q47" i="3"/>
  <c r="N49" i="3"/>
  <c r="N53" i="3"/>
  <c r="N58" i="3"/>
  <c r="N60" i="3"/>
  <c r="N62" i="3"/>
  <c r="N66" i="3"/>
  <c r="N68" i="3"/>
  <c r="N70" i="3"/>
  <c r="N72" i="3"/>
  <c r="N73" i="3"/>
  <c r="Q73" i="3"/>
  <c r="N78" i="3"/>
  <c r="Q63" i="3"/>
  <c r="P67" i="3"/>
  <c r="Q12" i="3"/>
  <c r="N17" i="3"/>
  <c r="N37" i="3"/>
  <c r="P12" i="3"/>
  <c r="N19" i="3"/>
  <c r="N25" i="3"/>
  <c r="N38" i="3"/>
  <c r="N44" i="3"/>
  <c r="Q43" i="3"/>
  <c r="Q36" i="3"/>
  <c r="P36" i="3"/>
  <c r="Q35" i="3"/>
  <c r="P34" i="3"/>
  <c r="O34" i="3"/>
  <c r="N105" i="3"/>
  <c r="N104" i="3"/>
  <c r="Q90" i="3"/>
  <c r="N95" i="3"/>
  <c r="N91" i="3"/>
  <c r="P209" i="3"/>
  <c r="N205" i="3"/>
  <c r="N201" i="3"/>
  <c r="N198" i="3"/>
  <c r="N199" i="3"/>
  <c r="N203" i="3"/>
  <c r="Q210" i="3"/>
  <c r="Q209" i="3"/>
  <c r="N209" i="3"/>
  <c r="Q208" i="3"/>
  <c r="Q207" i="3"/>
  <c r="N207" i="3"/>
  <c r="Q206" i="3"/>
  <c r="P204" i="3"/>
  <c r="Q205" i="3"/>
  <c r="Q204" i="3"/>
  <c r="N110" i="3"/>
  <c r="N114" i="3"/>
  <c r="N118" i="3"/>
  <c r="N122" i="3"/>
  <c r="Q126" i="3"/>
  <c r="M107" i="3"/>
  <c r="N146" i="3"/>
  <c r="P242" i="3"/>
  <c r="O243" i="3"/>
  <c r="N239" i="3"/>
  <c r="N236" i="3"/>
  <c r="N139" i="3"/>
  <c r="N137" i="3"/>
  <c r="N219" i="3"/>
  <c r="Q219" i="3"/>
  <c r="P226" i="3"/>
  <c r="Q226" i="3"/>
  <c r="Q225" i="3"/>
  <c r="N225" i="3"/>
  <c r="N178" i="3"/>
  <c r="Q180" i="3"/>
  <c r="N180" i="3"/>
  <c r="M306" i="3"/>
  <c r="I307" i="3"/>
  <c r="I306" i="3"/>
  <c r="H306" i="3"/>
  <c r="D307" i="3"/>
  <c r="D306" i="3"/>
  <c r="N295" i="3"/>
  <c r="Q316" i="3"/>
  <c r="N170" i="3"/>
  <c r="Q170" i="3"/>
  <c r="N273" i="3"/>
  <c r="N269" i="3"/>
  <c r="Q271" i="3"/>
  <c r="Q270" i="3"/>
  <c r="N164" i="3"/>
  <c r="O8" i="3"/>
  <c r="Q11" i="3"/>
  <c r="Q10" i="3"/>
  <c r="Q159" i="3"/>
  <c r="P192" i="3"/>
  <c r="Q45" i="3"/>
  <c r="Q44" i="3"/>
  <c r="P44" i="3"/>
  <c r="Q42" i="3"/>
  <c r="Q41" i="3"/>
  <c r="Q40" i="3"/>
  <c r="Q39" i="3"/>
  <c r="Q38" i="3"/>
  <c r="Q37" i="3"/>
  <c r="Q34" i="3"/>
  <c r="Q33" i="3"/>
  <c r="Q32" i="3"/>
  <c r="Q31" i="3"/>
  <c r="P30" i="3"/>
  <c r="P29" i="3"/>
  <c r="Q28" i="3"/>
  <c r="Q27" i="3"/>
  <c r="Q26" i="3"/>
  <c r="Q25" i="3"/>
  <c r="P24" i="3"/>
  <c r="P23" i="3"/>
  <c r="P22" i="3"/>
  <c r="Q21" i="3"/>
  <c r="Q20" i="3"/>
  <c r="Q19" i="3"/>
  <c r="Q18" i="3"/>
  <c r="Q17" i="3"/>
  <c r="Q16" i="3"/>
  <c r="Q15" i="3"/>
  <c r="Q14" i="3"/>
  <c r="N42" i="3"/>
  <c r="N21" i="3"/>
  <c r="N33" i="3"/>
  <c r="N24" i="3"/>
  <c r="N41" i="3"/>
  <c r="N22" i="3"/>
  <c r="N30" i="3"/>
  <c r="N43" i="3"/>
  <c r="N15" i="3"/>
  <c r="Q60" i="3"/>
  <c r="M131" i="3"/>
  <c r="H131" i="3"/>
  <c r="P158" i="3"/>
  <c r="P157" i="3"/>
  <c r="P156" i="3"/>
  <c r="P155" i="3"/>
  <c r="P154" i="3"/>
  <c r="P153" i="3"/>
  <c r="P152" i="3"/>
  <c r="Q146" i="3"/>
  <c r="Q88" i="3"/>
  <c r="N87" i="3"/>
  <c r="Q86" i="3"/>
  <c r="Q85" i="3"/>
  <c r="Q84" i="3"/>
  <c r="Q83" i="3"/>
  <c r="Q81" i="3"/>
  <c r="P79" i="3"/>
  <c r="Q78" i="3"/>
  <c r="Q77" i="3"/>
  <c r="Q76" i="3"/>
  <c r="Q74" i="3"/>
  <c r="Q72" i="3"/>
  <c r="Q71" i="3"/>
  <c r="Q70" i="3"/>
  <c r="Q69" i="3"/>
  <c r="Q68" i="3"/>
  <c r="Q67" i="3"/>
  <c r="Q66" i="3"/>
  <c r="Q65" i="3"/>
  <c r="Q64" i="3"/>
  <c r="Q62" i="3"/>
  <c r="Q61" i="3"/>
  <c r="Q59" i="3"/>
  <c r="Q58" i="3"/>
  <c r="Q57" i="3"/>
  <c r="Q56" i="3"/>
  <c r="Q55" i="3"/>
  <c r="Q54" i="3"/>
  <c r="Q53" i="3"/>
  <c r="Q52" i="3"/>
  <c r="Q51" i="3"/>
  <c r="Q50" i="3"/>
  <c r="Q49" i="3"/>
  <c r="Q48" i="3"/>
  <c r="Q105" i="3"/>
  <c r="Q104" i="3"/>
  <c r="Q101" i="3"/>
  <c r="Q100" i="3"/>
  <c r="Q98" i="3"/>
  <c r="Q97" i="3"/>
  <c r="Q96" i="3"/>
  <c r="Q95" i="3"/>
  <c r="Q94" i="3"/>
  <c r="Q93" i="3"/>
  <c r="Q92" i="3"/>
  <c r="Q91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I132" i="3"/>
  <c r="I133" i="3"/>
  <c r="I134" i="3"/>
  <c r="D132" i="3"/>
  <c r="D133" i="3"/>
  <c r="D134" i="3"/>
  <c r="Q134" i="3"/>
  <c r="Q133" i="3"/>
  <c r="Q132" i="3"/>
  <c r="R165" i="3"/>
  <c r="R164" i="3"/>
  <c r="R162" i="3"/>
  <c r="Q163" i="3"/>
  <c r="P13" i="3"/>
  <c r="Q147" i="3"/>
  <c r="Q150" i="3"/>
  <c r="N158" i="3"/>
  <c r="N157" i="3"/>
  <c r="N156" i="3"/>
  <c r="N154" i="3"/>
  <c r="N152" i="3"/>
  <c r="P142" i="3"/>
  <c r="Q141" i="3"/>
  <c r="Q140" i="3"/>
  <c r="Q139" i="3"/>
  <c r="Q138" i="3"/>
  <c r="Q137" i="3"/>
  <c r="Q160" i="3"/>
  <c r="Q211" i="3"/>
  <c r="Q203" i="3"/>
  <c r="Q202" i="3"/>
  <c r="Q201" i="3"/>
  <c r="Q200" i="3"/>
  <c r="Q199" i="3"/>
  <c r="Q198" i="3"/>
  <c r="Q197" i="3"/>
  <c r="Q196" i="3"/>
  <c r="Q223" i="3"/>
  <c r="Q222" i="3"/>
  <c r="Q221" i="3"/>
  <c r="Q274" i="3"/>
  <c r="Q273" i="3"/>
  <c r="Q327" i="3"/>
  <c r="I327" i="3"/>
  <c r="I326" i="3"/>
  <c r="D327" i="3"/>
  <c r="D326" i="3"/>
  <c r="M326" i="3"/>
  <c r="H326" i="3"/>
  <c r="Q325" i="3"/>
  <c r="Q324" i="3"/>
  <c r="Q323" i="3"/>
  <c r="Q322" i="3"/>
  <c r="Q321" i="3"/>
  <c r="P321" i="3"/>
  <c r="I321" i="3"/>
  <c r="I320" i="3"/>
  <c r="D321" i="3"/>
  <c r="D320" i="3"/>
  <c r="M320" i="3"/>
  <c r="H320" i="3"/>
  <c r="Q319" i="3"/>
  <c r="Q315" i="3"/>
  <c r="Q314" i="3"/>
  <c r="Q311" i="3"/>
  <c r="Q310" i="3"/>
  <c r="Q307" i="3"/>
  <c r="Q305" i="3"/>
  <c r="Q304" i="3"/>
  <c r="I304" i="3"/>
  <c r="D304" i="3"/>
  <c r="Q303" i="3"/>
  <c r="I303" i="3"/>
  <c r="D303" i="3"/>
  <c r="N303" i="3"/>
  <c r="Q302" i="3"/>
  <c r="I302" i="3"/>
  <c r="D302" i="3"/>
  <c r="Q301" i="3"/>
  <c r="I301" i="3"/>
  <c r="I300" i="3"/>
  <c r="D301" i="3"/>
  <c r="M300" i="3"/>
  <c r="H300" i="3"/>
  <c r="Q298" i="3"/>
  <c r="Q297" i="3"/>
  <c r="Q295" i="3"/>
  <c r="Q293" i="3"/>
  <c r="N293" i="3"/>
  <c r="Q292" i="3"/>
  <c r="Q291" i="3"/>
  <c r="Q290" i="3"/>
  <c r="N290" i="3"/>
  <c r="Q288" i="3"/>
  <c r="N288" i="3"/>
  <c r="Q287" i="3"/>
  <c r="R286" i="3"/>
  <c r="P286" i="3"/>
  <c r="O286" i="3"/>
  <c r="Q284" i="3"/>
  <c r="Q283" i="3"/>
  <c r="Q282" i="3"/>
  <c r="Q281" i="3"/>
  <c r="Q280" i="3"/>
  <c r="Q279" i="3"/>
  <c r="Q278" i="3"/>
  <c r="Q277" i="3"/>
  <c r="Q276" i="3"/>
  <c r="Q269" i="3"/>
  <c r="P268" i="3"/>
  <c r="P267" i="3"/>
  <c r="Q266" i="3"/>
  <c r="Q265" i="3"/>
  <c r="Q264" i="3"/>
  <c r="Q261" i="3"/>
  <c r="Q258" i="3"/>
  <c r="N258" i="3"/>
  <c r="Q257" i="3"/>
  <c r="Q254" i="3"/>
  <c r="Q253" i="3"/>
  <c r="Q251" i="3"/>
  <c r="Q250" i="3"/>
  <c r="Q247" i="3"/>
  <c r="Q245" i="3"/>
  <c r="P243" i="3"/>
  <c r="N242" i="3"/>
  <c r="Q241" i="3"/>
  <c r="Q240" i="3"/>
  <c r="Q239" i="3"/>
  <c r="Q238" i="3"/>
  <c r="Q237" i="3"/>
  <c r="Q236" i="3"/>
  <c r="Q235" i="3"/>
  <c r="Q234" i="3"/>
  <c r="Q230" i="3"/>
  <c r="Q229" i="3"/>
  <c r="Q228" i="3"/>
  <c r="O228" i="3"/>
  <c r="Q227" i="3"/>
  <c r="Q218" i="3"/>
  <c r="Q216" i="3"/>
  <c r="Q215" i="3"/>
  <c r="Q214" i="3"/>
  <c r="N214" i="3"/>
  <c r="Q213" i="3"/>
  <c r="Q194" i="3"/>
  <c r="Q190" i="3"/>
  <c r="Q181" i="3"/>
  <c r="Q186" i="3"/>
  <c r="Q185" i="3"/>
  <c r="Q184" i="3"/>
  <c r="Q183" i="3"/>
  <c r="N183" i="3"/>
  <c r="Q179" i="3"/>
  <c r="Q178" i="3"/>
  <c r="Q176" i="3"/>
  <c r="N176" i="3"/>
  <c r="Q175" i="3"/>
  <c r="Q173" i="3"/>
  <c r="Q169" i="3"/>
  <c r="Q168" i="3"/>
  <c r="N63" i="3"/>
  <c r="N64" i="3"/>
  <c r="Q87" i="3"/>
  <c r="Q260" i="3"/>
  <c r="N88" i="3"/>
  <c r="N84" i="3"/>
  <c r="Q272" i="3"/>
  <c r="N134" i="3"/>
  <c r="Q107" i="3"/>
  <c r="Q161" i="3"/>
  <c r="Q252" i="3"/>
  <c r="Q263" i="3"/>
  <c r="N292" i="3"/>
  <c r="N97" i="3"/>
  <c r="N93" i="3"/>
  <c r="P151" i="3"/>
  <c r="Q256" i="3"/>
  <c r="N302" i="3"/>
  <c r="N307" i="3"/>
  <c r="N314" i="3"/>
  <c r="N133" i="3"/>
  <c r="Q289" i="3"/>
  <c r="N310" i="3"/>
  <c r="N125" i="3"/>
  <c r="N116" i="3"/>
  <c r="N112" i="3"/>
  <c r="N108" i="3"/>
  <c r="N61" i="3"/>
  <c r="N237" i="3"/>
  <c r="N241" i="3"/>
  <c r="Q189" i="3"/>
  <c r="P195" i="3"/>
  <c r="Q75" i="3"/>
  <c r="Q177" i="3"/>
  <c r="N266" i="3"/>
  <c r="P320" i="3"/>
  <c r="N153" i="3"/>
  <c r="Q149" i="3"/>
  <c r="N120" i="3"/>
  <c r="N109" i="3"/>
  <c r="N115" i="3"/>
  <c r="N160" i="3"/>
  <c r="N141" i="3"/>
  <c r="N211" i="3"/>
  <c r="N124" i="3"/>
  <c r="N65" i="3"/>
  <c r="N200" i="3"/>
  <c r="N13" i="3"/>
  <c r="Q193" i="3"/>
  <c r="Q217" i="3"/>
  <c r="N297" i="3"/>
  <c r="N173" i="3"/>
  <c r="Q195" i="3"/>
  <c r="N98" i="3"/>
  <c r="Q300" i="3"/>
  <c r="N94" i="3"/>
  <c r="N56" i="3"/>
  <c r="N140" i="3"/>
  <c r="N264" i="3"/>
  <c r="N48" i="3"/>
  <c r="N298" i="3"/>
  <c r="Q326" i="3"/>
  <c r="N77" i="3"/>
  <c r="Q131" i="3"/>
  <c r="N179" i="3"/>
  <c r="N55" i="3"/>
  <c r="P191" i="3"/>
  <c r="Q244" i="3"/>
  <c r="N304" i="3"/>
  <c r="N155" i="3"/>
  <c r="N132" i="3"/>
  <c r="N316" i="3"/>
  <c r="P135" i="3"/>
  <c r="P231" i="3"/>
  <c r="Q167" i="3"/>
  <c r="N175" i="3"/>
  <c r="P187" i="3"/>
  <c r="N197" i="3"/>
  <c r="Q174" i="3"/>
  <c r="Q182" i="3"/>
  <c r="N190" i="3"/>
  <c r="Q262" i="3"/>
  <c r="N267" i="3"/>
  <c r="P220" i="3"/>
  <c r="N226" i="3"/>
  <c r="N221" i="3"/>
  <c r="N206" i="3"/>
  <c r="N196" i="3"/>
  <c r="N192" i="3"/>
  <c r="N301" i="3"/>
  <c r="Q106" i="3"/>
  <c r="N274" i="3"/>
  <c r="N268" i="3"/>
  <c r="N177" i="3"/>
  <c r="N204" i="3"/>
  <c r="N208" i="3"/>
  <c r="Q99" i="3"/>
  <c r="Q299" i="3"/>
  <c r="N189" i="3"/>
  <c r="N191" i="3"/>
  <c r="N186" i="3"/>
  <c r="N254" i="3"/>
  <c r="N325" i="3"/>
  <c r="N257" i="3"/>
  <c r="N311" i="3"/>
  <c r="Q306" i="3"/>
  <c r="Q212" i="3"/>
  <c r="N216" i="3"/>
  <c r="O227" i="3"/>
  <c r="N252" i="3"/>
  <c r="I131" i="3"/>
  <c r="N85" i="3"/>
  <c r="Q82" i="3"/>
  <c r="Q8" i="3"/>
  <c r="Q246" i="3"/>
  <c r="N234" i="3"/>
  <c r="Q89" i="3"/>
  <c r="P89" i="3"/>
  <c r="N100" i="3"/>
  <c r="N40" i="3"/>
  <c r="N36" i="3"/>
  <c r="N32" i="3"/>
  <c r="N29" i="3"/>
  <c r="N16" i="3"/>
  <c r="N39" i="3"/>
  <c r="N34" i="3"/>
  <c r="N26" i="3"/>
  <c r="N18" i="3"/>
  <c r="N20" i="3"/>
  <c r="N76" i="3"/>
  <c r="R161" i="3"/>
  <c r="P262" i="3"/>
  <c r="N172" i="3"/>
  <c r="N240" i="3"/>
  <c r="Q286" i="3"/>
  <c r="D300" i="3"/>
  <c r="N300" i="3"/>
  <c r="Q294" i="3"/>
  <c r="N121" i="3"/>
  <c r="N117" i="3"/>
  <c r="N113" i="3"/>
  <c r="N210" i="3"/>
  <c r="N202" i="3"/>
  <c r="N74" i="3"/>
  <c r="N57" i="3"/>
  <c r="N54" i="3"/>
  <c r="P47" i="3"/>
  <c r="Q135" i="3"/>
  <c r="N246" i="3"/>
  <c r="N306" i="3"/>
  <c r="N327" i="3"/>
  <c r="Q136" i="3"/>
  <c r="N235" i="3"/>
  <c r="N287" i="3"/>
  <c r="N272" i="3"/>
  <c r="N217" i="3"/>
  <c r="N142" i="3"/>
  <c r="N147" i="3"/>
  <c r="N126" i="3"/>
  <c r="N79" i="3"/>
  <c r="Q232" i="3"/>
  <c r="N195" i="3"/>
  <c r="N194" i="3"/>
  <c r="N286" i="3"/>
  <c r="N218" i="3"/>
  <c r="N188" i="3"/>
  <c r="P263" i="3"/>
  <c r="N184" i="3"/>
  <c r="N256" i="3"/>
  <c r="N106" i="3"/>
  <c r="N11" i="3"/>
  <c r="N163" i="3"/>
  <c r="N71" i="3"/>
  <c r="N67" i="3"/>
  <c r="N59" i="3"/>
  <c r="N52" i="3"/>
  <c r="N187" i="3"/>
  <c r="N243" i="3"/>
  <c r="P136" i="3"/>
  <c r="N149" i="3"/>
  <c r="N291" i="3"/>
  <c r="N151" i="3"/>
  <c r="N247" i="3"/>
  <c r="N174" i="3"/>
  <c r="Q320" i="3"/>
  <c r="N253" i="3"/>
  <c r="Q9" i="3"/>
  <c r="N320" i="3"/>
  <c r="P319" i="3"/>
  <c r="N159" i="3"/>
  <c r="N165" i="3"/>
  <c r="N223" i="3"/>
  <c r="Q220" i="3"/>
  <c r="N96" i="3"/>
  <c r="N35" i="3"/>
  <c r="N31" i="3"/>
  <c r="N28" i="3"/>
  <c r="N23" i="3"/>
  <c r="N45" i="3"/>
  <c r="N27" i="3"/>
  <c r="N86" i="3"/>
  <c r="N83" i="3"/>
  <c r="N321" i="3"/>
  <c r="N228" i="3"/>
  <c r="N326" i="3"/>
  <c r="N193" i="3"/>
  <c r="N10" i="3"/>
  <c r="N270" i="3"/>
  <c r="N271" i="3"/>
  <c r="N265" i="3"/>
  <c r="Q166" i="3"/>
  <c r="Q172" i="3"/>
  <c r="Q308" i="3"/>
  <c r="Q309" i="3"/>
  <c r="Q145" i="3"/>
  <c r="N107" i="3"/>
  <c r="N315" i="3"/>
  <c r="Q80" i="3"/>
  <c r="P99" i="3"/>
  <c r="N215" i="3"/>
  <c r="N227" i="3"/>
  <c r="N244" i="3"/>
  <c r="N245" i="3"/>
  <c r="N260" i="3"/>
  <c r="N261" i="3"/>
  <c r="N169" i="3"/>
  <c r="N220" i="3"/>
  <c r="N222" i="3"/>
  <c r="Q231" i="3"/>
  <c r="P144" i="3"/>
  <c r="N123" i="3"/>
  <c r="N119" i="3"/>
  <c r="N111" i="3"/>
  <c r="P75" i="3"/>
  <c r="N51" i="3"/>
  <c r="N168" i="3"/>
  <c r="N138" i="3"/>
  <c r="N80" i="3"/>
  <c r="N81" i="3"/>
  <c r="N229" i="3"/>
  <c r="N230" i="3"/>
  <c r="N319" i="3"/>
  <c r="D131" i="3"/>
  <c r="N131" i="3"/>
  <c r="N150" i="3"/>
  <c r="N289" i="3"/>
  <c r="N185" i="3"/>
  <c r="N250" i="3"/>
  <c r="N251" i="3"/>
  <c r="N323" i="3"/>
  <c r="N324" i="3"/>
  <c r="N161" i="3"/>
  <c r="N294" i="3"/>
  <c r="N238" i="3"/>
  <c r="O242" i="3"/>
  <c r="N92" i="3"/>
  <c r="N101" i="3"/>
  <c r="N14" i="3"/>
  <c r="N322" i="3"/>
  <c r="N309" i="3"/>
  <c r="P181" i="3"/>
  <c r="N99" i="3"/>
  <c r="P7" i="3"/>
  <c r="N82" i="3"/>
  <c r="N144" i="3"/>
  <c r="N145" i="3"/>
  <c r="N308" i="3"/>
  <c r="R7" i="3"/>
  <c r="N181" i="3"/>
  <c r="N182" i="3"/>
  <c r="N135" i="3"/>
  <c r="N136" i="3"/>
  <c r="N232" i="3"/>
  <c r="N9" i="3"/>
  <c r="N47" i="3"/>
  <c r="N75" i="3"/>
  <c r="N166" i="3"/>
  <c r="N167" i="3"/>
  <c r="N213" i="3"/>
  <c r="N212" i="3"/>
  <c r="N262" i="3"/>
  <c r="N263" i="3"/>
  <c r="Q46" i="3"/>
  <c r="N12" i="3"/>
  <c r="N89" i="3"/>
  <c r="N90" i="3"/>
  <c r="P46" i="3"/>
  <c r="Q7" i="3"/>
  <c r="O7" i="3"/>
  <c r="N46" i="3"/>
  <c r="N8" i="3"/>
  <c r="N231" i="3"/>
  <c r="N7" i="3"/>
</calcChain>
</file>

<file path=xl/sharedStrings.xml><?xml version="1.0" encoding="utf-8"?>
<sst xmlns="http://schemas.openxmlformats.org/spreadsheetml/2006/main" count="445" uniqueCount="370">
  <si>
    <t>№ п/п</t>
  </si>
  <si>
    <t>Наименование муниципальной программы (МП), подпрограммы (ПП)</t>
  </si>
  <si>
    <t>Координатор муниципальной программы (подпрограммы)</t>
  </si>
  <si>
    <t>федеральный бюджет</t>
  </si>
  <si>
    <t>краевой бюджет</t>
  </si>
  <si>
    <t>местный бюджет</t>
  </si>
  <si>
    <t>Объемы ресурсного обеспечения муниципальной программы (подпрограммы)</t>
  </si>
  <si>
    <t>Исполнено</t>
  </si>
  <si>
    <t>Отношение фактических расходов к уточненному плану,  в %</t>
  </si>
  <si>
    <t>всего</t>
  </si>
  <si>
    <t xml:space="preserve">МП "Развитие муниципальной службы в администрации муниципального образования Темрюкский район"
</t>
  </si>
  <si>
    <t>МП "Подготовка градостроительной и землеустроительной документации на территории муниципального образования Темрюкский район"</t>
  </si>
  <si>
    <t>МП "Перспективное развитие наружной рекламы на территории муниципального образования Темрюкский район"</t>
  </si>
  <si>
    <t>МП "Создание доступной среды для инвалидов и других маломобильных групп населения в муниципальном образовании Темрюкский район"</t>
  </si>
  <si>
    <t>МП "Развитие здравоохранения в Темрюкском районе"</t>
  </si>
  <si>
    <t>МП "Развитие образования в Темрюкском районе"</t>
  </si>
  <si>
    <t>МП "Развитие культуры Темрюкского района"</t>
  </si>
  <si>
    <t>МП "Обеспечение и развитие физической культуры и спорта в Темрюкском районе"</t>
  </si>
  <si>
    <t>МП "Программа реализации государственной молодежной политики в Темрюкском районе"</t>
  </si>
  <si>
    <t>МП "Дети Тамани"</t>
  </si>
  <si>
    <t>МП "Социальная поддержка граждан Темрюкского района"</t>
  </si>
  <si>
    <t>МП "Улучшение условий и охраны труда в муниципальном образовании Темрюкский район"</t>
  </si>
  <si>
    <t>МП "Развитие экономики в Темрюкском районе"</t>
  </si>
  <si>
    <t>МП "Поддержка малого и среднего предпринимательства в муниципальном образовании Темрюкский район"</t>
  </si>
  <si>
    <t xml:space="preserve">МП "Развитие санаторно-курортного и туристского комплекса муниципального образования Темрюкский район"
</t>
  </si>
  <si>
    <t>МП "Развитие сельского хозяйства в Темрюкском районе"</t>
  </si>
  <si>
    <t>МП "Качество"</t>
  </si>
  <si>
    <t>МП "Комплексное развитие Темрюкского района в сфере строительства"</t>
  </si>
  <si>
    <t>МП "Комплексное развитие Темрюкского района в сфере дорожного хозяйства"</t>
  </si>
  <si>
    <t xml:space="preserve">МП "Антикризисные меры в жилищно-коммунальном хозяйстве муниципального образования Темрюкский район"
</t>
  </si>
  <si>
    <t xml:space="preserve">МП "Обеспечение жильем молодых семей на территории муниципального образования Темрюкский район"
</t>
  </si>
  <si>
    <t xml:space="preserve">МП "Экологическое оздоровление территории муниципального образования Темрюкский район"
</t>
  </si>
  <si>
    <t xml:space="preserve">МП "Управление и контроль за муниципальным имуществом и земельными ресурсами на территории муниципального образования Темрюкский район"
</t>
  </si>
  <si>
    <t>МП "Энергосбережение и повышение энергетической эффективности муниципального образования Темрюкский район на период 2012-2015 годов и на перспективу до 2020 года"</t>
  </si>
  <si>
    <t>МП "Внедрение  гражданских  технологий противодействию терроризму в муниципальном образовании Темрюкский район"</t>
  </si>
  <si>
    <t>МП "Профилактика правонарушений в муниципальном образовании Темрюкский район"</t>
  </si>
  <si>
    <t>МП "Развитие национальных культур и профилактики проявлений экстремизма на территории муниципального образования Темрюкский район"</t>
  </si>
  <si>
    <t>МП "Обеспечение безопасности населения в Темрюкском районе"</t>
  </si>
  <si>
    <t xml:space="preserve">МП "Поддержка социально ориентированных некоммерческих организаций, осуществляющих свою деятельность на территории муниципального образования Темрюкский район"
</t>
  </si>
  <si>
    <t>МП "Управление муниципальными финансами"</t>
  </si>
  <si>
    <t>МП "Информирование населения о деятельности администрации муниципального образования Темрюкский район  в СМИ"</t>
  </si>
  <si>
    <t>МП "Муниципальная политика и развитие гражданского общества"</t>
  </si>
  <si>
    <t>МП "Развитие информационного общества и формирование электронного правительства"</t>
  </si>
  <si>
    <t>МП "Эффективное муниципальное управление"</t>
  </si>
  <si>
    <t>Отдел муниципальной службы и кадровой работы</t>
  </si>
  <si>
    <t>Управление архитектуры и градостроительства</t>
  </si>
  <si>
    <t>Управление капитального строительства и топливно-энергетического комплекса</t>
  </si>
  <si>
    <t>Финансовое управление</t>
  </si>
  <si>
    <t>Управление по профилактике правонарушений и взаимодействию с правоохранительными органами</t>
  </si>
  <si>
    <t>Управление образованием</t>
  </si>
  <si>
    <t>Управление имущественных и земельных отношений</t>
  </si>
  <si>
    <t>Управление жилищно-коммунального хозяйства, охраны окружающей среды, транспорта, связи и дорожного хозяйства</t>
  </si>
  <si>
    <t>Отдел по делам молодежи</t>
  </si>
  <si>
    <t>Управление по санаторно-курортному комплексу и туризму</t>
  </si>
  <si>
    <t>Управление по вопросам семьи и детства</t>
  </si>
  <si>
    <t>Управление экономики</t>
  </si>
  <si>
    <t>Управление культуры</t>
  </si>
  <si>
    <t>Отдел по физической культуре и спорту</t>
  </si>
  <si>
    <t>Управление потребительской сферы</t>
  </si>
  <si>
    <t>Управление сельского хозяйства и перерабатывающей промышленности</t>
  </si>
  <si>
    <t>Отдел инвестиционного развития, малого бизнеса и промышленности</t>
  </si>
  <si>
    <t xml:space="preserve">Управление по вопросам семьи и детства </t>
  </si>
  <si>
    <t>ПП 3 "Совершенствование социальной поддержки семьи и детей"</t>
  </si>
  <si>
    <t>ПП 1 "Мероприятия по гражданской обороне, предупреждению и ликвидации чрезвычайных ситуаций, стихийных бедствий и их последствий, выполняемые в рамках специальных решений на территории муниципального образования Темрюкский район"</t>
  </si>
  <si>
    <t xml:space="preserve">МКУ «Управление по делам ГО и ЧС»  Темрюкского района" </t>
  </si>
  <si>
    <t>ПП 1  "Повышение безопасности дорожного движения на территории муниципального образования Темрюкский район"</t>
  </si>
  <si>
    <t>ПП 2 "Мероприятия по ремонту автомобильных дорог за счет средств дорожного фонда муниципального образования Темрюкский район"</t>
  </si>
  <si>
    <t>Основные мероприятия программы</t>
  </si>
  <si>
    <t>ПП 1 "Развитие физической культуры и массового спорта в Темрюкском районе"</t>
  </si>
  <si>
    <t>ПП 2 "Прочие мероприятия муниципальной программы"</t>
  </si>
  <si>
    <t>ПП 1 "Создание благоприятных условий для развития и реализации потенциала молодежи в интересах Темрюкского района, Кубани"</t>
  </si>
  <si>
    <t>ПП 2 "Отдельные мероприятия муниципальной программы"</t>
  </si>
  <si>
    <t>ПП 1 "Создание благоприятных условий для комплексного развития и жизнедеятельности детей в Темрюкском районе"</t>
  </si>
  <si>
    <t>ПП 1 "Материальное стимулирование производства сельскохозяйственной продукции"</t>
  </si>
  <si>
    <t>ПП  3 "Прочие мероприятия муниципальной программы"</t>
  </si>
  <si>
    <t>ПП 1 "Мероприятия праздничных дней и памятных дат, проводимых администрацией муниципального образования Темрюкский район</t>
  </si>
  <si>
    <t xml:space="preserve">ПП 2 "Развитие архивного дела в муниципальном образовании Темрюкский район" </t>
  </si>
  <si>
    <t>ПП 2 "Кадровое обеспечение в сфере культуры"</t>
  </si>
  <si>
    <t>ПП 3 "Укрепление материально-технической базы учреждений культуры"</t>
  </si>
  <si>
    <t>ПП 4 «Мероприятия по совершенствованию деятельности учреждений культуры, подведомственных управлению культуры»</t>
  </si>
  <si>
    <t>ПП 5 "Отдельные мероприятия по управлению реализацией программы (аппарат)"</t>
  </si>
  <si>
    <t>ПП 1 "Основные направления развития"</t>
  </si>
  <si>
    <t>ПП 1 "Обеспечение материально-технического обеспечения администрации"</t>
  </si>
  <si>
    <t>ПП 2"Обеспечение ведения бухгалтерского учета"</t>
  </si>
  <si>
    <t xml:space="preserve"> Муниципального казенного учреждения «Централизованная бухгалтерия»</t>
  </si>
  <si>
    <t>Муниципального казенного учреждения  «Маттехобеспечение»</t>
  </si>
  <si>
    <t>ПП 1 "Мероприятия, направленные на формирование  информационного общества и формирование электронного  правительства"</t>
  </si>
  <si>
    <t>ПП 1 "Повышение инвестиционной привлекательности муниципального образования Темрюкский район"</t>
  </si>
  <si>
    <t>ПП 2 "Обеспечение деятельности уполномоченного органа по размещению заказа товаров, работ, услуг для муниципальных нужд"</t>
  </si>
  <si>
    <t>Архивный отдел</t>
  </si>
  <si>
    <t>Муниципальное казенное учреждение «Муниципальный заказ» муниципального образования Темрюкский район</t>
  </si>
  <si>
    <t>Управление сельского хозяйства и перерабатывающей промышленности, соисполнитель – муниципальное казенное учреждение «ИКЦ Темрюкский» муниципального образования Темрюкский район</t>
  </si>
  <si>
    <t xml:space="preserve">ВСЕГО </t>
  </si>
  <si>
    <t>внебюджетные источники</t>
  </si>
  <si>
    <t>х</t>
  </si>
  <si>
    <t>тыс. рублей</t>
  </si>
  <si>
    <t xml:space="preserve">всего </t>
  </si>
  <si>
    <t xml:space="preserve">Участие муниципальных служащих в обучающих семинарах, в том числе в режиме видеоконференцсвязи </t>
  </si>
  <si>
    <t>Участие муниципальных служащих в переподготовке и курсах повышения квалификации, в том числе с использованием дистанционных технологий обучения</t>
  </si>
  <si>
    <t>Оказание поддержки хозяйствующим субъектам в представлении благоприятных условий для реализации продукции, путем привлечения во всевозможные ярмарки и проведение мероприятий по оценке качестка продукции</t>
  </si>
  <si>
    <t>Основные мероприятия программмы, в т.ч.:</t>
  </si>
  <si>
    <t>Обслуживание аппарата, налоги  МКУ «Маттехобеспечение»</t>
  </si>
  <si>
    <t>Административно – хозяйственное обеспечение деятельности администрации муниципального образования Темрюкский район; Обслуживание автопарка</t>
  </si>
  <si>
    <t xml:space="preserve">Оплата коммунального обслуживания администрации муниципального образования Темрюкский район
</t>
  </si>
  <si>
    <t>Обеспечение функций Муниципального казенного учреждения «Централизованная бухгалтерия»</t>
  </si>
  <si>
    <t>Изготовление информационных и популяризационных  материалов о санаторно-курортном комплексе муниципального образования Темрюкский район (издание буклетов, каталогов, книг, листовок, брошюр, изготовление и размещение стендов, баннеров, растяжек, изготовление раздаточных материалов, сувенирной продукции, мультимедийных и видео материалов)</t>
  </si>
  <si>
    <t xml:space="preserve"> Участие в краевых, региональных, общероссийских и международных выставках, ярмарках, конкурсах, конференциях, фестивалях, семинарах, инфотурах, совещаниях</t>
  </si>
  <si>
    <t>Изготовление и распространение информационно-справочных материалов по вопросам развития малого и среднего предпринимательства, изготовление презентационных материалов</t>
  </si>
  <si>
    <t>Содействие обучению субъектов малого и среднего предпринимательства и их работников</t>
  </si>
  <si>
    <t>Проведение мероприятий по организации и проведению государственных и международных праздников</t>
  </si>
  <si>
    <t>Проведение мероприятий по организации и проведению профессиональных праздников и районных фестивалей</t>
  </si>
  <si>
    <t>Выполнение топографических съемок и разработка Схемы размещения рекламных конструкций</t>
  </si>
  <si>
    <t>Предоставление молодым семьям, признаным в установленном порядке нуждающимися в улучшении жилищных условий, социальных выплат на приобретение жилья или строительство жилого дома</t>
  </si>
  <si>
    <t>Дотация на выравнивание бюджетной обеспеченности поселений Темрюкского района</t>
  </si>
  <si>
    <t>Подготовка, приобретение и распространение памяток, инструкций, пособий, плакатной продукции по вопросам «гражданских технологий противодействию терроризму»</t>
  </si>
  <si>
    <t>Приобретение технических средств для обеспечения антитеррористической защищенности населения при проведении массовых мероприятий</t>
  </si>
  <si>
    <t>Приобретение памяток, плакатов, баннеров и листовок, направленных на гармонизацию межнациональных отношений, межнациональное и межконфессиональное согласие</t>
  </si>
  <si>
    <t>Приобретение поощряющих подарков членам народных дружин, председателям и секретарям советов профилактик, а так же сотрудникам  полиции</t>
  </si>
  <si>
    <t>Осуществление деятельности муниципального учреждения «Архитектурный центр»</t>
  </si>
  <si>
    <t>Подключение к системе межведомственного электронного взаимодействия</t>
  </si>
  <si>
    <t>Организация защиты рабочих мест администрации муниципального образования Темрюкский район антивирусным программным обеспечением</t>
  </si>
  <si>
    <t>Обслуживание и сопровождение установленного Электронного периодического справочника «Система ГАРАНТ», содержащего информацию о текущем состоянии законодательства Российской Федерации</t>
  </si>
  <si>
    <t>Разработка и подготовка презентационного материала для представления инвестиционного потенциала на Российских инвестиционных форумах</t>
  </si>
  <si>
    <t>Организация участия в выставках и мероприятиях реализуемых в крае, России, за рубежом</t>
  </si>
  <si>
    <t>Обеспечение деятельности МКУ «Муниципальный заказ»</t>
  </si>
  <si>
    <t>Информирование населения района о деятельности исполнительных и представительных органов местного самоуправления в электронных средствах массовой информации  (ТВ, радио, Интернет)</t>
  </si>
  <si>
    <t>Организация мероприятий по информированию населения  о деятельности администрции муниципального образования Темрюкский район в районных, краевых, федеральных периодических печатных изданиях</t>
  </si>
  <si>
    <t>Поддержка общественных объединений инвалидов по зрению</t>
  </si>
  <si>
    <t>Поддержка общественных объединений инвалидов</t>
  </si>
  <si>
    <t>Поддержка общественных объединений ветеранов боевых действий в Афганистане  и ветеранов других локальных воин</t>
  </si>
  <si>
    <t xml:space="preserve">Поддержка общественных объединений инвалидов боевых действий, членов семей погибших (умерших) военнослужащих в локальных войнах и конфликтах  </t>
  </si>
  <si>
    <t>Поддержка общественных объединений инвалидов с нарушением функции органов слуха</t>
  </si>
  <si>
    <t>Поддержка общественных объединений бывших несовершеннолетних узников фашистских концлагерей</t>
  </si>
  <si>
    <t>Поддержка общественных объединений, чья деятельность  направлена на профилактику социально опасных форм поведения граждан</t>
  </si>
  <si>
    <t>Премирование победителей районного соревнования работника АПК по итогам года</t>
  </si>
  <si>
    <t>Приобретение почетных грамот, фоторамок, приветственных адресов, дипломов для награждения передовиков АПК, победителей соревнования, ленты для награждения победителей соревнования АПК по итогам года</t>
  </si>
  <si>
    <t>ПП 2  "Обеспечение эпизоотического ветеринарно-санитарного благополучия в муниципальном образовании Темрюкский район"</t>
  </si>
  <si>
    <t>Осуществление деятельности МКУ ИКЦ "Темрюкский"</t>
  </si>
  <si>
    <t>Замена светильников на энергосберегающие светодиодные светильники в зданиях администрации муниципального образования Темрюкский район</t>
  </si>
  <si>
    <t>Приобретение и распространение светоотражающих элементов среди дошкольников и учащихся младших классов</t>
  </si>
  <si>
    <t>Проведение районных массовых мероприятий с детьми (конкурс "Юные инспектора дорожного движения")</t>
  </si>
  <si>
    <t>Проектирование, строительство (реконструкция), ремонт, капитальный ремонт автомобильных дорог общего пользования местного значения и дорожных сооружений, являющихся их технологической частью (искусственных дорожных сооружений)</t>
  </si>
  <si>
    <t>Проведение оценки рыночной стоимости или размера арендной платы муниципального имущества и земельных участков</t>
  </si>
  <si>
    <t>Кадастровые работы в отношении земельных участков, расположенных в границах муниципального образования Темрюкский район</t>
  </si>
  <si>
    <t>Усовершеноствование системы учета и испльзования муниципального имущества</t>
  </si>
  <si>
    <t>Осуществление эксплуатации и технического обслуживания муниципального имущества</t>
  </si>
  <si>
    <t>Размещение нестационарных объектов торговли на территории муниципального образования Темрюкский район согласно требованиям действующего законодательства</t>
  </si>
  <si>
    <t>Межведомственное взаимодействие (в том числе электронное) между держателями данных, необходимых в процедурах контроля за муниципальным имуществом</t>
  </si>
  <si>
    <t>Подготовка проектной документации для дальнейшего формирования земельных участков</t>
  </si>
  <si>
    <t>Выявление объектов культурного наследия в границах земель или земельных участков земельных участков, находящихся в муниципальной собственности или государственная собственность на которые не разграничена</t>
  </si>
  <si>
    <t>Приобретение жилья в муниципальном образовании Темрюкский район для кадрового состава муниципальных учреждений</t>
  </si>
  <si>
    <t>Приобретение жилья для детей-сирот и детей, оставшихся без попечения родителей, лиц из числа детей-сирот и детей, оставшихся без попечения родителей на территории Краснодарского края</t>
  </si>
  <si>
    <t>Обеспечение подготовки (повышение квалификации) должностных лиц органов управления и спасательных служб (формирований), расходы на изготовление памяток (листовок), расходы на изготовление паспортов безопасности, планов действий, прочие работы, услуги и расходы</t>
  </si>
  <si>
    <t>Осуществление отдельных полномочий по формированию и утверждению списков граждан РФ, пострадавших  в результате ЧС регионального и межмуниципального характера на территории Краснодарского края и членов семей граждан РФ, погибших (умерших) в результате этих ЧС</t>
  </si>
  <si>
    <t>Увеличение стоимости основных средств, в том числе закупка нового оборудования (приборов); увеличение стоимости материальных запасов, в том числе ГСМ, запасные части, комплектующие и расходные материалы</t>
  </si>
  <si>
    <t>Обслуживание аппарата управления, налоги</t>
  </si>
  <si>
    <t>Мероприятия по предупреждению и ликвидации ЧС</t>
  </si>
  <si>
    <t>Реконструкция магистрального трубопровода МТ2</t>
  </si>
  <si>
    <t>Выполнение проектно-изыскательских работ по объекту: "Строительство второй нитки магистрального водопровода МТ 1"</t>
  </si>
  <si>
    <t xml:space="preserve"> Финансовое обеспечение деятельности управления капитального строительства и топливно-энергетического комплекса </t>
  </si>
  <si>
    <t>Финансовое обеспечение деятельности МКУ "ЕСЗ"</t>
  </si>
  <si>
    <t>Подключение (технологическое присоединение) здания котельной детского сада</t>
  </si>
  <si>
    <t>Строительство детского сада на 230 мест в ст-це Курчанской, Темрюкского района</t>
  </si>
  <si>
    <t>Проектирование и строительство спортивного зала на территории МБОУ СОШ №26, Темрюкского района</t>
  </si>
  <si>
    <t>Проектирование и строительство спортивного зала на территории МБОУ СОШ №8, Темрюкского района</t>
  </si>
  <si>
    <t>Муниципальное казенное учреждение "Единая служба заказчика" муниципального образования Темрюкский район</t>
  </si>
  <si>
    <t xml:space="preserve">Отдел по социально-трудовым отношениям </t>
  </si>
  <si>
    <t>Расходы на доставку детей к месту оздоровления и обратно в период оздоровительной  кампании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</si>
  <si>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</si>
  <si>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Профилактика безнадзорности правонарушений</t>
  </si>
  <si>
    <t>Выплата ежемесячного вознаграждения, причитающегося патронатным  воспитателям за оказание услуг по осуществлению патронатного воспитания, социального патроната и постинтернатного сопровождения</t>
  </si>
  <si>
    <t>Предоставления ежемесячных денежных выплат на содержание детей-сирот и детей, оставшихся без родителей, переданных на патронатное воспитание</t>
  </si>
  <si>
    <t>Выплаты ежемесячного вознаграждения, причитающегося приемным родителям за оказание услуг по воспитанию приемных детей</t>
  </si>
  <si>
    <t>Предоставление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</si>
  <si>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</si>
  <si>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 xml:space="preserve"> Выплата муниципальной стипендии согласно договорам</t>
  </si>
  <si>
    <t>ПП 2 "Предоставление мер социальной поддержки гражданам, заключившим договор о целевом обучении с муниципальным учреждениями муниципального образования Темрюкский район"</t>
  </si>
  <si>
    <t>ПП 1 "Развитие мер социальной поддержки отдельным категориям граждан муниципального образования Темрюкский район"</t>
  </si>
  <si>
    <t>Обеспечение общедоступного и бесплатного дошкольного образования в муниципальных дошкольных образовательных организациях</t>
  </si>
  <si>
    <t>Обеспечение общедоступного и бесплатного начального общего, основного общего, среднего общего образования в муниципальных общеобразовательных   организациях</t>
  </si>
  <si>
    <t>Обеспечение дополнительного образования детей в муниципальных образовательных организациях дополнительного образования</t>
  </si>
  <si>
    <t>Обеспечение государственных гарантий реализации прав на получение общедоступного и бесплатного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</si>
  <si>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</si>
  <si>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обеспечению выплаты компенсаци части родительской платы за присмотр и  уход за детьми, посещающими образовательные организации, реализующие общеобразовательную программу дошкольного образования</t>
  </si>
  <si>
    <t>Осуществление отдельных полномочий по предоставлению мер социальной поддержки в виде компенсации расходов на оплату жилых помещений, отопления, и освещения педагогическим работникам муниципальных образовательных организаций, расположенных на территории Краснодарского края, проживающих и работающих в сельской местности</t>
  </si>
  <si>
    <t>Обеспечение охраны образовательных организаций специализированными службами</t>
  </si>
  <si>
    <t>Установка системы стрелец-мониторинг, вывод сигнала на пульт 01, обслуживание</t>
  </si>
  <si>
    <t>Обслуживание средств тревожной сигнализации вневедомственной охраной, техническое обслуживание "тревожной кнопки", установка "тревожной кнопки" в новых помещениях</t>
  </si>
  <si>
    <t>Материально-техническое и финансовое обеспечение деятельности управления образованием</t>
  </si>
  <si>
    <t>Финансовое обеспечение деятельности муниципальных казенных учреждений, подведомственных управлению образованием</t>
  </si>
  <si>
    <t>Обеспечение системы образования Темрюкского района высококвалифицированными кадрами</t>
  </si>
  <si>
    <t>Проведение обучения по охране труда в обучающей аккредитованной организации руководителей и специалистов администрации муниципального образования Темрюкский район</t>
  </si>
  <si>
    <t>Проведение обучения по охране труда в обучающей аккредитованной организации учреждений управления культуры администрации муниципального образования Темрюкский район</t>
  </si>
  <si>
    <t>Объем бюджетных ассигнований, выделенных для обеспечения деятельности МКУ «Районный молодежный центр «Доверие»</t>
  </si>
  <si>
    <t>Объем бюджетных ассигнований, выделенных для обеспечения деятельности МКУ «МПЦ имени В.А.Ляхова»</t>
  </si>
  <si>
    <t>Объем бюджетных ассигнований, выделенных для обеспечения деятельности отдела по делам молодежи администрации МО Темрюкский район</t>
  </si>
  <si>
    <t>Организация, проведение туристических фестивалей, походов, лагерей, конкурсов и участие в краевых мероприятиях, направленных на поддержку и развитие массового молодежного туризма</t>
  </si>
  <si>
    <t>Мероприятия, направленные на поддержку деятельности клубов по месту жительства и клубов молодых семей (акции, круглые столы, фестивали, конференции, слеты)</t>
  </si>
  <si>
    <t>Развитие и поддержка деятельности школьного и студенческого самоуправления</t>
  </si>
  <si>
    <t>Организация и проведение молодежных муниципальных смен и форумов</t>
  </si>
  <si>
    <t xml:space="preserve">Укрепление материально-технической
базы массового спорта и приобретение средств наглядной агитации пропагандирующей здоровый образ жизни
</t>
  </si>
  <si>
    <t>Проведение районных спортивно-массовых мероприятий для различных категорий населения</t>
  </si>
  <si>
    <t>Участие сборных команд Темрюкского района по культивируемым видам спорта в краевых и всероссийских соревнованиях</t>
  </si>
  <si>
    <t>Участие сборных команд муниципального бюджетного учреждения «Спортивная школа «Виктория» в краевых и всероссийских соревнованиях и спортивно-массовых мероприятиях в честь праздничных мероприятий, юбилейных и памятных дат</t>
  </si>
  <si>
    <t>Участие сборных команд муниципального бюджетного учреждения дополнительного образования «Детско-юношеская спортивная школа» в краевых и всероссийских соревнованиях и спортивно-массовых мероприятиях в честь праздничных мероприятий, юбилейных и памятных дат</t>
  </si>
  <si>
    <t>Денежная выплата стимулирующего характера отдельным категориям работников муниципальных физкультурно-спортивных учреждений</t>
  </si>
  <si>
    <t>Эффективное управление в сфере физической культуры и спорта</t>
  </si>
  <si>
    <t>Проектная документация для строительства "Водно-спортивной гребной базы"</t>
  </si>
  <si>
    <t>Содержание МБУ «Спортивная школа «Виктория», в том числе на оплату труда с учетом доведения заработной платы до среднеотраслевого, среднекраевого уровня</t>
  </si>
  <si>
    <t xml:space="preserve">Технологическое присоединение к сети газораспределения объекта капитального строительства «Котельная спортивного комплекса»
</t>
  </si>
  <si>
    <t>Проведение цикла мероприятий, посвященных Дню защитника Отечества</t>
  </si>
  <si>
    <t>Проведение цикла мероприятий, посвященных Дню матери</t>
  </si>
  <si>
    <t>Организация и проведение мероприятий, посвященных Дню работников сельского хозяйства и перерабатывающей промышленности</t>
  </si>
  <si>
    <t xml:space="preserve">Обновление книжного фонда библиотек </t>
  </si>
  <si>
    <t>Приобретение программного обеспечения и компьютеризация</t>
  </si>
  <si>
    <t>Проведение цикла мероприятий, посвященных Дню Темрюкского района</t>
  </si>
  <si>
    <t>Проведение цикла мероприятий, посвященных Празднику работников культуры</t>
  </si>
  <si>
    <t>Проведение цикла мероприятий, посвященных Международному женскому дню</t>
  </si>
  <si>
    <t>Проведение цикла мероприятий, посвященных Празднику  весны и труда</t>
  </si>
  <si>
    <t>Проведение цикла мероприятий, в рамках фестиваля детского творчества «Таманские звездочки»</t>
  </si>
  <si>
    <t>Переподготовка и повышение квалификации специалистов, учеба кадров</t>
  </si>
  <si>
    <t>Денежная выплата стимулирующего характера (3000 руб.) отдельным категориям работников муниципальных учреждений отрасли «Культура, искусство и кинематография» МОТР</t>
  </si>
  <si>
    <t xml:space="preserve">Обеспечение деятельности
МБУК «Районный дом культуры» МОТР
</t>
  </si>
  <si>
    <t>ПП 1 «Приобретение жилья для детей-сирот и детей, оставшихся без попечения родителей, лиц из числа детей-сирот и детей, оставшихся без попечения родителей на территории Краснодарского края»</t>
  </si>
  <si>
    <t>ПП 2 «Приобретение жилья в муниципальном образовании Темрюкский район»</t>
  </si>
  <si>
    <t>Пенсионное обеспечение за выслугу лет лиц, замещавших муниципальные  должности и должности муниципальной службы в органах местного самоуправления муниципального образования  Темрюкский район</t>
  </si>
  <si>
    <t>Ежемесячная доплаты к пенсии гражданам, имеющих звание «Почетный гражданин муниципального образования Темрюкский район»</t>
  </si>
  <si>
    <t>Осуществление государственных полномочий по выполнению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осуществляющую контроль за исполнением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</si>
  <si>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Организация, проведение конкурсов, смотров, слетов, фестивалей, молодежных акций, соревнований, "круглых столов", уроков мужества и участие в краевых мероприятиях, направленных на гражданское становление, духовно-нравственное и патриотическое воспитание молодежи</t>
  </si>
  <si>
    <t>Организация и проведение мероприятий, направленных на повышение общественно-политической активности молодежи (круглые столы, теле-, радиопередачи, акций, фестивали, конкурсы)</t>
  </si>
  <si>
    <t>Организация и проведение мероприятий, направленных на творческое развитие молодежи (фестивали, конкурсы, акции и др.) участие в зональных, краевых мероприятиях</t>
  </si>
  <si>
    <t>Развитие движения КВН в муниципальном образовании Темрюкский район</t>
  </si>
  <si>
    <t>Проведение муниципальных, участие в зональных и краевых интеллектуальных играх "Что? Где? Когда?"</t>
  </si>
  <si>
    <t>Развитие и поддержка деятельности волонтёрского движения</t>
  </si>
  <si>
    <t>Организация и проведение муниципальных и участие в краевых мероприятиях, направленных на профилактику зависимостей</t>
  </si>
  <si>
    <t>Организация и проведение мероприятий, направленных на профилактику экстремизма, предотвращение конфликтных ситуаций в молодежной среде, предупреждение вовлечения подростков и молодежи в деструктивные религиозные организации</t>
  </si>
  <si>
    <t>Проведение и участие в "круглых столах", конференциях, совещаниях, форумах, слетах по вопросам содействия занятости и трудоустройства подростков и молодежи, их профориентационного самоопределения</t>
  </si>
  <si>
    <t>Организация, проведение, участие в семинарах, совещаниях для специалистов в области молодежной политики</t>
  </si>
  <si>
    <t>Организация заездов в краевые и муниципальные профильные лагеря, летние смены, краевые туристические смены</t>
  </si>
  <si>
    <t>Организация и обеспечение работы на летних дворовых площадках</t>
  </si>
  <si>
    <t xml:space="preserve">Проведение цикла мероприятий, посвященных Празднованию Великой Победы 
</t>
  </si>
  <si>
    <t xml:space="preserve"> Проведение цикла мероприятий, в рамках Краевого фестиваля «Легенды Тамани», "Казачья слава"
</t>
  </si>
  <si>
    <t xml:space="preserve"> Участие коллективов народного творчества в российских, краевых, районных фестивалях, конкурсах, праздниках</t>
  </si>
  <si>
    <t xml:space="preserve">Проведение цикла мероприятий, в рамках Международного фестиваля фольклора «Голоса традиций» </t>
  </si>
  <si>
    <t xml:space="preserve">Подготовка «Народных» и «Образцовых» коллективов к краевому смотру-конкурсу на подтверждение звания </t>
  </si>
  <si>
    <t xml:space="preserve">Участие одаренных детей  и детских
 колективов в различных  фестивалях - конкурсах, праздниках. Фонд поддержки одаренных детей (целевые стипендии)
</t>
  </si>
  <si>
    <t>Проведение мероприятия «Общерайонный выпускной»</t>
  </si>
  <si>
    <t>Проведение утренника «Рождественская елка» главы муниципального образования Темрюкский район</t>
  </si>
  <si>
    <t xml:space="preserve">Материально-техническое оснащение праздников, фестивалей, смотров-конкурсов, создание современных   каналов обобщения и распространения передового опыта деятельности   учреждений культуры </t>
  </si>
  <si>
    <t>Предоставлние субсидий на организацию библиотечного обслуживания населения (за исключением мероприятий по подключению общедоступных библиотек, находящихся в муници-пальной собственности, к сети «Интернет» и развития системы библиотечного дела с учетом задачи расширения информационных технологий и оцифровки), комплектование и обеспечение сохранности библиотечных фондов библиотек поселений, межпоселенчесих библиотек и библиотек городского округа (софинансирование)</t>
  </si>
  <si>
    <t>Проведение мероприятий в рамках открытия сезона "Азовская волна" и "День России"</t>
  </si>
  <si>
    <t>Проведение мероприятий в рамках районного праздника виноградарства и виноделия "Таманская лоза"</t>
  </si>
  <si>
    <t>Проведение цикла мероприятий, посвященных памятным датам учреждений культуры Темрюкского района 2016 г. – 40-лет со дня открытия Дома – музея М.Ю. Лермонтова 2017г. - 60-летие со дня основания Районного Дома культуры Темрюкского района; 2017г. – 40-летие со дня открытия Таманского музейного комплекса</t>
  </si>
  <si>
    <t xml:space="preserve">Развитие кадрового потенциала, социальная поддержка кадров (молодых специалистов)   учреждений культуры
</t>
  </si>
  <si>
    <t xml:space="preserve">Предоставление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 дополнительного образования детей, проживающим и работающим в сельской местности.
</t>
  </si>
  <si>
    <t xml:space="preserve">Капитальный и текущий ремонт, благоустрой-ство территории, материально-техническое обеспечение МБУ ДО «ДШИ» г. Темрюк, МБУ ДО «ДШИ» ст-цы Тамань, МБУ "РДК", МБУ ДО "ДШИ" ст-цы Старотитаровской, МБУ ДО "ДШИ" пос. Юбилейный
</t>
  </si>
  <si>
    <t xml:space="preserve">Обеспечение деятельности
МБУК «Межпоселенческая библиотека» МОТР
</t>
  </si>
  <si>
    <t>Мероприятия по повышению противопожарной безопасности образовательных организаций</t>
  </si>
  <si>
    <t xml:space="preserve">Организация и проведение государственной (итоговой)  аттестации в том числе софинансирование  </t>
  </si>
  <si>
    <t>Капитальный, текущий ремонт, проектирование и оценка проектов, материально-техническое обеспечение образовательных организаций.</t>
  </si>
  <si>
    <t>Прочие мероприятия в области образования</t>
  </si>
  <si>
    <t>Компенсационная выплата за наем (поднаем) жилья педагогическим и руководящим работникам муниципальных общеобразовательных организаций</t>
  </si>
  <si>
    <t>Устройство систем видеонаблюдения в образовательных организациях, их техническое обслуживание, в том числе софинансирование 10%</t>
  </si>
  <si>
    <t xml:space="preserve">Приобретение букетов цветов для награждения передовиков производства, победителей соревнования </t>
  </si>
  <si>
    <t>Приобретение кубков и других призов для лучших участников сельскохозяйственных ярмарок (осенней, предновогодней), праздников "Таманская лоза", "Легенды Тамани", фестиваля "Арбузный рай", районного праздника Урожая</t>
  </si>
  <si>
    <t>Заключение муниципального контракта с организацией, занимающейся регулированием численности безнадзорных животных</t>
  </si>
  <si>
    <t>Осуществление отдельных государственных полномочий по поддержки граждан, ведущих личное  подсобное хозяйство,  крестьянских  (фермерских) хозяйств,  индивидуальных предпринимателей, ведущих деятельность в области сельскохозяйственного  производства  на  территории муниципального образования Темрюкский район</t>
  </si>
  <si>
    <t>ПП 4 "Поддержка граждан, ведущих личное подсобное хозяйство,  крестьянских  (фермерских) хозяйств,  индивидуальных предпринимателей, ведущих деятельность в области сельскохозяйственного производства на  территории муниципального образования Темрюкский район"</t>
  </si>
  <si>
    <t>Обеспечение деятельности финансового управления  (в том числе расходы на выплату заработной платы, начислений на оплату труда, услуг связи и др.)</t>
  </si>
  <si>
    <t>Предоставление компенсационной выплаты за наем (поднаём) жилья приглашенным в государственное бюджетное учреждение здравоохранения «Темрюкская центральная районная больница» министерства здравоохранения Краснодарского края специалистам с высшим профессиональным (медицинским) образованием (врач), а также специалистам со средним профессиональным (медицинским) образованием (фельдшер), приглашенным для осуществления трудовой деятельности на Темрюкской станции скорой медицинской помощи или ее отделениях</t>
  </si>
  <si>
    <t>Предоставление компенсационной выплаты за наем (поднаём) жилья приглашенным в государственное бюджетное учреждение здравоохранения «Темрюкская центральная районная больница» министерства здравоохранения Краснодарского края специалистам для осуществления трудовой деятельности в летне-осенний период</t>
  </si>
  <si>
    <t>Проведение специальной оценки условий труда на рабочих местах в учреждениях управления культуры администрации муниципального образования Темрюкский район</t>
  </si>
  <si>
    <t>Проведение обучения по охране труда в обучающей аккредитованной организации учреждений управления образованием администрации муниципального образования Темрюкский район</t>
  </si>
  <si>
    <t>ПП 2 "Развитие единой дежурно-диспетчерской службы муниципального образования Темрюкский район для интеграции в создаваемую в Краснодарском крае систему обеспечения вызова экстренных оперативных служб по единому номеру"112"</t>
  </si>
  <si>
    <t>ПП 3"Мероприятия по организации профессиональной деятельности аварийно-спасательной службы муниципального образования Темрюкский район"</t>
  </si>
  <si>
    <t>Разработка ТЭО для включения в Единный реестр приоритетных инвестиционных проектов Краснодарского края</t>
  </si>
  <si>
    <t xml:space="preserve">Отдел информатизации и взаимодействия со СМИ </t>
  </si>
  <si>
    <t>Сопровождение, модернизация и техническая поддержка установленной системы электронного документооборота "СИНКОПА - ДОКУМЕНТ"</t>
  </si>
  <si>
    <t>Управление внутренней политики</t>
  </si>
  <si>
    <t>Выполнение капитального, текущего ремонта, обустройство инженерными коммуникациями муниципального имущества, разработка ПСД для перепланировки объектов недвижимости, находящихся в собственности муниципального образования Темрюкский район</t>
  </si>
  <si>
    <t>Изготовление информационно-просветительских материало</t>
  </si>
  <si>
    <t>Разработка комплексной схемы организации дорожного движения</t>
  </si>
  <si>
    <t xml:space="preserve">Организация отдыха и оздоровления детей
</t>
  </si>
  <si>
    <t>Управление делопроизводства</t>
  </si>
  <si>
    <t>Поддержка деятельности Молодежного Совета при главе муниципального образования Темрюкский район</t>
  </si>
  <si>
    <t>Поддержка деятельности студенческих трудовых отрядов</t>
  </si>
  <si>
    <t>Организация и проведение акций, фестивалей, соревнований , участие в краевых мероприятиях, направленных на пропаганду здорового образа жизни, поддержку молодежного спорта, движения воркаут, экстремальных видов спорта</t>
  </si>
  <si>
    <t>Капиальный ремонт в рамках объекта "Перепланировка квартир в пос. Сенной, ул. Октябрьская, д. 2, кв. 1,2"</t>
  </si>
  <si>
    <t>Проектирование и строительство  здания амбулатории ВОП (врача общей практики) расположенного по адресу Краснодарский край, Темрюкский район, г. Темрюк ул. Анджиевского</t>
  </si>
  <si>
    <t>Проектирование и строительство здания амбулатории ВОП (врача общей практики) расположенного по адресу Краснодарский край, Темрюкский район, ст-ца Ахтанизовская, пер. Гервасия, 3 А</t>
  </si>
  <si>
    <t>Проектирование и строительство здания амбулатории ВОП (врача общей практики) расположенного по адресу Краснодарский край, Темрюкский район, пос. Красный Октябрь, ул. Почтовая</t>
  </si>
  <si>
    <t>Проектирование и строительство здания амбулатории ВОП (врача общей практики) расположенного по адресу Краснодарский край, Темрюкский район, пос. Кучугуры, ул. Рабочая, 60</t>
  </si>
  <si>
    <t>Софинансирование расходных обязательств муниципальных образований в целях обеспечения условий для развития физической культуры и массового спорта в части оплаты труда инструкторов по спорту</t>
  </si>
  <si>
    <t>Организация предоставления дополнительного образования детям в муниципальных образовательных организациях, за исключением дополнительного образования детей, финансовое обеспечение которого осуществляется органами государственной власти Краснодарского края  (проведение медицинских осмотров лиц, занимающихся физической культурой и спортом по углубленной программе медицинского обследования (софинансирование)</t>
  </si>
  <si>
    <t>Участие в профилактике терроризма  в части обеспечения инженерно-технической защищенности мунципальных образовательных организаций</t>
  </si>
  <si>
    <t>Организация и проведение районных совещаний, семинаров, выставок, ярмарок, конкурсов, презентаций, информационных туров и других мероприятий по вопросам туристской деятельности</t>
  </si>
  <si>
    <t>Организация и проведение социально-значимых мероприятий, направленных на поддержку семьи и детей, формирование нравственных ценностей семьи: Международный день семьи;  международный день защиты детей; День Кубанской семьи; День матери; День супружеской любви и семейного счастья (День семьи, любви и верности).  Новогодняя елка главы МОТР. Организация подвоза детей</t>
  </si>
  <si>
    <t>Организация отдыха и оздоровления детей в каникулярное время, в том числе: организация и проведение  лагерей труда и отдыха,  профильных смен при общеобразовательных учреждениях с питанием; подвоз детей на пляжные территории в рамках проведения профильных смен при общеобразовательных учреждениях с питанием; подвоз детей на краевые профильные смены; проведение палаточных лагерей; материально-техническое оснащение и благоустройство б/о "Солнышко"; проведение мероприятий туристической направленности; материально-техническое оснащение проведения профильных смен при общеобразовательных учреждениях с питанием и другие мероприятия</t>
  </si>
  <si>
    <t xml:space="preserve">Финансовое обеспечение осуществления государственных полномочий по организации и осуществлению деятельности по опеке и попечительству в отношении несовершеннолетних
</t>
  </si>
  <si>
    <t>Проведение мероприятий по организации и проведению памятных исторических событий России, Краснодарского края, Темрюкского района</t>
  </si>
  <si>
    <t>Приобретение и сопровождение программного обеспечения; услуги в области информационных технологий; приобретение, обслуживание и ремонт компьютерной техники, оргтехники и их комплектующих финансового управления администрации  муниципального образования Темрюкский район</t>
  </si>
  <si>
    <t>Обеспечение деятельности (в том числе расходы на выплату заработной платы, начислений на оплату труда, услуг связи и др.): администрации муниципального образования Темрюкский район по решению вопросов местного значения; управления по вопросам семьи и детства; управления муниципального контроля</t>
  </si>
  <si>
    <t xml:space="preserve">Заработная плата, прочие выплаты, услуги связи, транспортные, коммунальные </t>
  </si>
  <si>
    <t>Содержание муниципального имущества, техническое обслуживание систем экстренного оповещения и информирования населения и мониторинга паводковой ситуации</t>
  </si>
  <si>
    <t>Осуществление отдельных полномочий по формированию и утверждению списков граждан, лишившихся жилого помещения в результате ЧС</t>
  </si>
  <si>
    <t>МКУ «Аварийно – спасательный отряд Темрюкского района"</t>
  </si>
  <si>
    <t>Отдел по физической культуре и спорту, соисполнитель - МБУ "Спортивная школа «Виктория"</t>
  </si>
  <si>
    <t xml:space="preserve">Отдел по физической культуре и спорту, соисполнители - МБУ "Спортивная школа «Виктория", МБУ ЦФМР </t>
  </si>
  <si>
    <t xml:space="preserve">Содержание и обеспечение деятельности
МБУ ЦФМР
</t>
  </si>
  <si>
    <t xml:space="preserve">Инженерно-геологические изыскания топографо-геодезические работы по объекту «Водно-спортивная гребная база» расположенная по адресу: г. Темрюк ул. Холодова, 15 и прохождение государственной экспертизы проектов «Капитальный ремонт системы отопления, водоснабжения, и электроснабжения здания МБУ "Спортивная школа "Виктория" в ст-ца Голубицкая, по ул. Курортная д. 106», «Строительство транспортабельной котельной установки - 1260 кВт для здания спортзала расположенного  по адресу  ул. Курортная д.106, ст-ца Голубицкая, Темрюкского района. строительство "Водно-спортивной гребной базы", расположенной по адресу: Краснодарский край, Темрюкский район, г. Темрюк, ул. Холодова, 15
</t>
  </si>
  <si>
    <t>Проведение государственной экспертизы проектно-сметной документации</t>
  </si>
  <si>
    <t>Строительство канализационного коллектора в ст-це Голубицкой Темрюкского района</t>
  </si>
  <si>
    <t>Оснащение образовательных учреждений средствами обучения безопасности дорожного движения</t>
  </si>
  <si>
    <t>Приложение № 2                                    к Пояснительной записке о ходе реализации муниципальных программ муниципального образования Темрюкский район
 по итогам 1 квартала 2020 года</t>
  </si>
  <si>
    <t>Сведения об исполнении расходных обязательствах, финансирование которых осуществляется из бюджетов всех уровней                                                                                                                                                                                                                            в рамках реализации муниципальных программ муниципального образования Темрюкский район по итогам 1 квартала 2020 года</t>
  </si>
  <si>
    <t>МП "Создание и ведение информационной системы обеспечения градостроительной деятельности муниципального образования Темрюкский район"</t>
  </si>
  <si>
    <t>Приобретение бланков и журналов</t>
  </si>
  <si>
    <t xml:space="preserve">Изготовление и приобретение нарукавных повязок народных дружжиников  </t>
  </si>
  <si>
    <t>Изготовление и приобретение листовок, направленных на профилактику мошенничества</t>
  </si>
  <si>
    <t>Приобретение мобильного ограждения для обеспечения антитеррористической защищенности населения при проведении массовых  меропиятий</t>
  </si>
  <si>
    <t>Проведение мероприятий по поздравлению от имени администрации района с юбилейными датами населенных пунктов, предприятий, организаций, учреждений</t>
  </si>
  <si>
    <t>Проведение мероприятий по поздравлению от имени администрации района с днем рождения юбилейными датами известных жителей Темрюкского района, внесших значительный вклад в развитии Темрюкского района</t>
  </si>
  <si>
    <t xml:space="preserve">Формирование и  содержание муниципального архива (капитальный и текущий ремонт, приобретение оборудования для создания противопожарного, охранного, температурно-влажностного, светового и санитарно-гигиенического режимов, размещения и картонирования архивных документов, приобретение мебели, компьютерной техники и оргтехники, фототехники)
</t>
  </si>
  <si>
    <t>Оплата проезда детей-сирот и детей, оставшихся без попечения родителей, находящихся под опекой (попечительством)включая предварительную опеку (попечимтельство), переданных на воспитание в приемную семью или на патронатное воспитание, к месту лечения и обратно</t>
  </si>
  <si>
    <t xml:space="preserve">Приобретение серверного оборудования;  монтаж, демонтаж оборудования; подключение и обслуживание оборудования, материально техническое оснащение; обучение - обеспечение подготовки и повышение квалификации сотрудников ЕДДС Системы -112
</t>
  </si>
  <si>
    <t>Приобретение оборудования, в том числе свыше 100 тысяч рублей</t>
  </si>
  <si>
    <t>Подготовка проектов внесения изменений в Генеральные планы сельских поселений</t>
  </si>
  <si>
    <t>Подготовка проектов внесения изменений в Правила землепользования и застройки сельских поселений</t>
  </si>
  <si>
    <t>Осуществление технической инвентаризации недвижимого имущества</t>
  </si>
  <si>
    <t>Изготовление информационных материалов (издание каталогов)</t>
  </si>
  <si>
    <t xml:space="preserve">Приобретение программного продукта для осуществления деятельности по выпуску печатного СМИ </t>
  </si>
  <si>
    <t>Изготовление и распространение информационно-справочных материалов</t>
  </si>
  <si>
    <t>Организация защиты рабочих мест администрации муниципального образования Темрюкский район лицензионным программным обеспечением</t>
  </si>
  <si>
    <t>Модернизация интерфейса официального сайта администрации муниципального образования Темрюкский район www.temryuk.ru и портал органов местного самоуправления муниципального образования Темрюкский район www.portaltemryuk.ru</t>
  </si>
  <si>
    <t>Мероприятия по защите персональных данных и информационной безопасности в здании администрации и муниципального образования Темрюкский район</t>
  </si>
  <si>
    <t>Мероприятия по организации обучения специалистов и по повышению компьютерной грамотности</t>
  </si>
  <si>
    <t xml:space="preserve">Поддержка общественных объединений ветеранов войны, труда, Вооруженных Сил и правоохранительных органов, на финансирование расходов, связанных с осуществлением  ими своей уставной деятельности, в том числе проведение мероприятий </t>
  </si>
  <si>
    <t>Поддержка общественных обединений, чья деятельность направлена на организацию поисковых мероприятий и мероприятий направленных на увековечение памяти и подвигов российских воинов</t>
  </si>
  <si>
    <t>Выплата расходов нга погребение, изготовление и установку надгробия в случае смерти лица, удостоенного звания "Почетный гражданин муниципального образованя Темрюкский район"</t>
  </si>
  <si>
    <t xml:space="preserve">Обеспечение доступности для инвалидов и других маломобильных групп населения здания  Темрюкского районного правления ВОИ, расположенное по, адресу: город Темрюк, ул. Степана Разина, д 48б
</t>
  </si>
  <si>
    <t>Строительство второй нитки магистрального водопровода МТ 1</t>
  </si>
  <si>
    <t>Разработка  проектно – сметной документации  на  строительство  межпоселенческого газопровода высокого давления в обход хут. Коржевского Славянского района</t>
  </si>
  <si>
    <t>Разработка проектно-сметной документации по строительству центра единоборств в г. Темрюке</t>
  </si>
  <si>
    <t>Разработка проектно-сметной документации на строительство детского сада в станице Тамань</t>
  </si>
  <si>
    <t>Разработка проектно-сметной документации по строительству корпуса на территории детского сада МАДОУ ДС КВ № 12 г. Темрюк</t>
  </si>
  <si>
    <t>Разработка проектно-сметной документации по строительству корпуса пищеблока на территории МБОУ ООШ № 26 пос. Прогресс Темрюкского района Краснодарского края</t>
  </si>
  <si>
    <t>Организация и проведение мероприятий по профилактике безнадзорности и правонарушений несовершеннолетних</t>
  </si>
  <si>
    <t>Работа с подростками, состоящими на индивидуально-профилактическом учете</t>
  </si>
  <si>
    <t>Изготовление и размещение профилактической информации (листовки антинаркотической и социальной направленности)</t>
  </si>
  <si>
    <t>Размещение информации в СМИ и сети Интернет о деятельности в сфере молодежной политики; создание и сопровождение Интернет-сайтов отдела по делам молодежи администрации муниципального образования Темрюкский район; изготовление информационно имиджевой продукции</t>
  </si>
  <si>
    <t>Оснащение объектов спортивной инфраструктуры спортивно-технологическим оборудованием</t>
  </si>
  <si>
    <t xml:space="preserve">Проведение цикла мероприятий, в рамках районного  фестиваля народного творчества «Таманская музыкальная весна»
</t>
  </si>
  <si>
    <t xml:space="preserve">Проведение цикла мероприятий, посвященных юбилейным датам почетных и заслуженных работников культуры  и  коллективов  района
</t>
  </si>
  <si>
    <t xml:space="preserve">Организация цикла мероприятий, посвященных Дню защиты детей
</t>
  </si>
  <si>
    <t>Проведение  цикла мероприятий, в рамках краевого фестиваля детского творчества "Адрес детства - Кубань"</t>
  </si>
  <si>
    <t>Обеспечение деятельности МБУ ДО «ДШИ» г.Темрюк, МБУ ДО «ДШИ» ст-цы Тамань, МБУ ДО «ДШИ» ст-цы Старотитаровская, МБУ ДО «ДШИ» пос.Юбилейный</t>
  </si>
  <si>
    <t xml:space="preserve">Обеспечение деятельности казенных учреждений культуры
</t>
  </si>
  <si>
    <t xml:space="preserve">Обеспечение деятельности управления культуры администрации муниципального образования Темрюкский район
</t>
  </si>
  <si>
    <t>Организация питания учащихся  общеобразовательных учреждений</t>
  </si>
  <si>
    <t>Организация льготного питания учащихся общеобразовательных учреждений</t>
  </si>
  <si>
    <t>Организация питания обучающихся классов (групп) казачьей направленности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</si>
  <si>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расположенных в сельской местности и малых городах (создание (обновление) материально-технической бызы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</si>
  <si>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мероприятия регионального проекта Краснодарского края "Совремренная школа" (обновление материально-технической базы для формирования у обучающихся современных навыков по предметной области " Технология" и других предметных областей)</t>
  </si>
  <si>
    <t>Снос аварийных объектов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</si>
  <si>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 в муниципальных образовательных организациях (капитальный ремонт зданий и сооружений, благоустройство территории, прилегающих к зданиям и сооружениям муниципальных образовательных организаций)</t>
  </si>
  <si>
    <t>Внедрение целевой модели цифровой образовательной среды в общеобразовательных организациях</t>
  </si>
  <si>
    <t xml:space="preserve">Организация предоставления дополнительного образования детей (в целях доведения средней заработной платы педагогических работников учреждений (организаций) дополнительного образования детей до средней заработной платы учителей в системе общего образования по Краснодарскому краю) 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</si>
  <si>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учреждений дополнительного образования детей Краснодарского края отраслей "Образование" и "Физическая культура и спорт"</t>
  </si>
  <si>
    <t>Проведение мероприятий по формированию в Краснодарском крае сети общеобразовательных организаций, в которых созданы условия для инклюзивного образования детей-инвалидов в рамках реализации мероприятий государственной программы Краснодарского края "Доступная среда" (софинансирование)</t>
  </si>
  <si>
    <t xml:space="preserve">Единовременная выплата молодым педагогам, окончившим профессиональные педагогические учебные заведения в текущем году и поступившим на работу в муниципальные образовательные организации в текущем году (в том числе окончившим в 2015, 2016 годах и прошедшим службу в Российской армии)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</si>
</sst>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164" fontId="3" fillId="4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164" fontId="3" fillId="5" borderId="0" xfId="0" applyNumberFormat="1" applyFont="1" applyFill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0" xfId="0" applyFont="1" applyFill="1" applyAlignment="1">
      <alignment horizontal="center" vertical="top" wrapText="1"/>
    </xf>
    <xf numFmtId="0" fontId="2" fillId="5" borderId="1" xfId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5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2"/>
  <sheetViews>
    <sheetView tabSelected="1" view="pageBreakPreview" topLeftCell="A319" zoomScaleNormal="100" zoomScaleSheetLayoutView="100" workbookViewId="0">
      <selection activeCell="C328" sqref="C328"/>
    </sheetView>
  </sheetViews>
  <sheetFormatPr defaultRowHeight="12" x14ac:dyDescent="0.25"/>
  <cols>
    <col min="1" max="1" width="4.42578125" style="1" customWidth="1"/>
    <col min="2" max="2" width="37.7109375" style="1" customWidth="1"/>
    <col min="3" max="3" width="23.140625" style="1" customWidth="1"/>
    <col min="4" max="4" width="9.5703125" style="2" customWidth="1"/>
    <col min="5" max="5" width="12.85546875" style="2" customWidth="1"/>
    <col min="6" max="6" width="9.28515625" style="2" customWidth="1"/>
    <col min="7" max="7" width="9.42578125" style="9" customWidth="1"/>
    <col min="8" max="8" width="10.5703125" style="2" customWidth="1"/>
    <col min="9" max="9" width="9.5703125" style="3" customWidth="1"/>
    <col min="10" max="10" width="12.28515625" style="3" customWidth="1"/>
    <col min="11" max="11" width="8.7109375" style="3" customWidth="1"/>
    <col min="12" max="12" width="9.85546875" style="8" customWidth="1"/>
    <col min="13" max="13" width="9.7109375" style="3" customWidth="1"/>
    <col min="14" max="14" width="10.42578125" style="1" customWidth="1"/>
    <col min="15" max="15" width="13.140625" style="1" customWidth="1"/>
    <col min="16" max="16" width="7.85546875" style="1" customWidth="1"/>
    <col min="17" max="17" width="8.42578125" style="1" customWidth="1"/>
    <col min="18" max="18" width="9.7109375" style="1" customWidth="1"/>
    <col min="19" max="19" width="0.140625" style="1" customWidth="1"/>
    <col min="20" max="16384" width="9.140625" style="1"/>
  </cols>
  <sheetData>
    <row r="1" spans="1:18" s="16" customFormat="1" ht="118.5" customHeight="1" x14ac:dyDescent="0.25">
      <c r="G1" s="17"/>
      <c r="L1" s="17"/>
      <c r="O1" s="53" t="s">
        <v>313</v>
      </c>
      <c r="P1" s="53"/>
      <c r="Q1" s="53"/>
      <c r="R1" s="53"/>
    </row>
    <row r="2" spans="1:18" s="35" customFormat="1" ht="47.25" customHeight="1" x14ac:dyDescent="0.25">
      <c r="A2" s="54" t="s">
        <v>314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4" customFormat="1" ht="16.5" customHeight="1" x14ac:dyDescent="0.25">
      <c r="F3" s="7"/>
      <c r="G3" s="7"/>
      <c r="K3" s="7"/>
      <c r="L3" s="7"/>
      <c r="P3" s="55" t="s">
        <v>95</v>
      </c>
      <c r="Q3" s="55"/>
      <c r="R3" s="55"/>
    </row>
    <row r="4" spans="1:18" s="5" customFormat="1" ht="25.5" customHeight="1" x14ac:dyDescent="0.25">
      <c r="A4" s="56" t="s">
        <v>0</v>
      </c>
      <c r="B4" s="56" t="s">
        <v>1</v>
      </c>
      <c r="C4" s="56" t="s">
        <v>2</v>
      </c>
      <c r="D4" s="56" t="s">
        <v>6</v>
      </c>
      <c r="E4" s="56"/>
      <c r="F4" s="56"/>
      <c r="G4" s="56"/>
      <c r="H4" s="56"/>
      <c r="I4" s="56" t="s">
        <v>7</v>
      </c>
      <c r="J4" s="56"/>
      <c r="K4" s="56"/>
      <c r="L4" s="56"/>
      <c r="M4" s="56"/>
      <c r="N4" s="56" t="s">
        <v>8</v>
      </c>
      <c r="O4" s="56"/>
      <c r="P4" s="56"/>
      <c r="Q4" s="56"/>
      <c r="R4" s="56"/>
    </row>
    <row r="5" spans="1:18" s="5" customFormat="1" ht="41.25" customHeight="1" x14ac:dyDescent="0.25">
      <c r="A5" s="56"/>
      <c r="B5" s="56"/>
      <c r="C5" s="56"/>
      <c r="D5" s="36" t="s">
        <v>96</v>
      </c>
      <c r="E5" s="36" t="s">
        <v>3</v>
      </c>
      <c r="F5" s="36" t="s">
        <v>4</v>
      </c>
      <c r="G5" s="6" t="s">
        <v>5</v>
      </c>
      <c r="H5" s="36" t="s">
        <v>93</v>
      </c>
      <c r="I5" s="36" t="s">
        <v>9</v>
      </c>
      <c r="J5" s="36" t="s">
        <v>3</v>
      </c>
      <c r="K5" s="36" t="s">
        <v>4</v>
      </c>
      <c r="L5" s="6" t="s">
        <v>5</v>
      </c>
      <c r="M5" s="36" t="s">
        <v>93</v>
      </c>
      <c r="N5" s="36" t="s">
        <v>9</v>
      </c>
      <c r="O5" s="36" t="s">
        <v>3</v>
      </c>
      <c r="P5" s="36" t="s">
        <v>4</v>
      </c>
      <c r="Q5" s="36" t="s">
        <v>5</v>
      </c>
      <c r="R5" s="36" t="s">
        <v>93</v>
      </c>
    </row>
    <row r="6" spans="1:18" s="11" customFormat="1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</row>
    <row r="7" spans="1:18" s="5" customFormat="1" ht="19.5" customHeight="1" x14ac:dyDescent="0.25">
      <c r="A7" s="36"/>
      <c r="B7" s="36" t="s">
        <v>92</v>
      </c>
      <c r="C7" s="36" t="s">
        <v>94</v>
      </c>
      <c r="D7" s="6">
        <f t="shared" ref="D7:M7" si="0">D8+D12+D46+D89+D106+D135+D144+D159+D161+D166+D174+D177+D181+D193+D195+D212+D220+D227+D229+D231+D246+D250+D252+D256+D260+D262+D276+D286+D289+D291+D294+D299+D308+D319+D328</f>
        <v>2653840.6000000006</v>
      </c>
      <c r="E7" s="6">
        <f t="shared" si="0"/>
        <v>14849.2</v>
      </c>
      <c r="F7" s="6">
        <f t="shared" si="0"/>
        <v>1361521.9999999998</v>
      </c>
      <c r="G7" s="6">
        <f t="shared" si="0"/>
        <v>1276709.9999999998</v>
      </c>
      <c r="H7" s="6">
        <f t="shared" si="0"/>
        <v>759.4</v>
      </c>
      <c r="I7" s="6">
        <f t="shared" si="0"/>
        <v>462152.59999999992</v>
      </c>
      <c r="J7" s="6">
        <f t="shared" si="0"/>
        <v>0</v>
      </c>
      <c r="K7" s="6">
        <f t="shared" si="0"/>
        <v>226293.7</v>
      </c>
      <c r="L7" s="6">
        <f t="shared" si="0"/>
        <v>235804.90000000002</v>
      </c>
      <c r="M7" s="6">
        <f t="shared" si="0"/>
        <v>54</v>
      </c>
      <c r="N7" s="6">
        <f>I7/D7*100</f>
        <v>17.414482241322247</v>
      </c>
      <c r="O7" s="6">
        <f>J7/E7*100</f>
        <v>0</v>
      </c>
      <c r="P7" s="6">
        <f>K7/F7*100</f>
        <v>16.620642193075106</v>
      </c>
      <c r="Q7" s="6">
        <f>L7/G7*100</f>
        <v>18.469730792427416</v>
      </c>
      <c r="R7" s="6">
        <f>M7/H7*100</f>
        <v>7.1108770081643407</v>
      </c>
    </row>
    <row r="8" spans="1:18" s="15" customFormat="1" ht="36.75" customHeight="1" x14ac:dyDescent="0.25">
      <c r="A8" s="12">
        <v>1</v>
      </c>
      <c r="B8" s="12" t="s">
        <v>14</v>
      </c>
      <c r="C8" s="13" t="s">
        <v>166</v>
      </c>
      <c r="D8" s="14">
        <f>D9</f>
        <v>3006</v>
      </c>
      <c r="E8" s="14">
        <f t="shared" ref="E8:O8" si="1">E9</f>
        <v>0</v>
      </c>
      <c r="F8" s="14">
        <f t="shared" si="1"/>
        <v>0</v>
      </c>
      <c r="G8" s="14">
        <f t="shared" si="1"/>
        <v>3006</v>
      </c>
      <c r="H8" s="14">
        <f t="shared" si="1"/>
        <v>0</v>
      </c>
      <c r="I8" s="14">
        <f t="shared" si="1"/>
        <v>728</v>
      </c>
      <c r="J8" s="14">
        <f t="shared" si="1"/>
        <v>0</v>
      </c>
      <c r="K8" s="14">
        <f t="shared" si="1"/>
        <v>0</v>
      </c>
      <c r="L8" s="14">
        <f t="shared" si="1"/>
        <v>728</v>
      </c>
      <c r="M8" s="14">
        <f t="shared" si="1"/>
        <v>0</v>
      </c>
      <c r="N8" s="14">
        <f>I8/D8*100</f>
        <v>24.218230206254159</v>
      </c>
      <c r="O8" s="14">
        <f t="shared" si="1"/>
        <v>0</v>
      </c>
      <c r="P8" s="14"/>
      <c r="Q8" s="14">
        <f>L8/G8*100</f>
        <v>24.218230206254159</v>
      </c>
      <c r="R8" s="14">
        <v>0</v>
      </c>
    </row>
    <row r="9" spans="1:18" s="21" customFormat="1" ht="15" customHeight="1" x14ac:dyDescent="0.25">
      <c r="A9" s="19"/>
      <c r="B9" s="19" t="s">
        <v>67</v>
      </c>
      <c r="C9" s="52" t="s">
        <v>166</v>
      </c>
      <c r="D9" s="20">
        <f>D10+D11</f>
        <v>3006</v>
      </c>
      <c r="E9" s="20">
        <f t="shared" ref="E9:M9" si="2">E10+E11</f>
        <v>0</v>
      </c>
      <c r="F9" s="20">
        <f t="shared" si="2"/>
        <v>0</v>
      </c>
      <c r="G9" s="20">
        <f t="shared" si="2"/>
        <v>3006</v>
      </c>
      <c r="H9" s="20">
        <f t="shared" si="2"/>
        <v>0</v>
      </c>
      <c r="I9" s="20">
        <f t="shared" si="2"/>
        <v>728</v>
      </c>
      <c r="J9" s="20">
        <f t="shared" si="2"/>
        <v>0</v>
      </c>
      <c r="K9" s="20">
        <f t="shared" si="2"/>
        <v>0</v>
      </c>
      <c r="L9" s="20">
        <f t="shared" si="2"/>
        <v>728</v>
      </c>
      <c r="M9" s="20">
        <f t="shared" si="2"/>
        <v>0</v>
      </c>
      <c r="N9" s="18">
        <f t="shared" ref="N9:N11" si="3">I9/D9*100</f>
        <v>24.218230206254159</v>
      </c>
      <c r="O9" s="20">
        <v>0</v>
      </c>
      <c r="P9" s="20">
        <v>0</v>
      </c>
      <c r="Q9" s="20">
        <f t="shared" ref="P9:Q13" si="4">L9/G9*100</f>
        <v>24.218230206254159</v>
      </c>
      <c r="R9" s="20">
        <v>0</v>
      </c>
    </row>
    <row r="10" spans="1:18" s="21" customFormat="1" ht="177.75" customHeight="1" x14ac:dyDescent="0.25">
      <c r="A10" s="19"/>
      <c r="B10" s="22" t="s">
        <v>269</v>
      </c>
      <c r="C10" s="52"/>
      <c r="D10" s="23">
        <f t="shared" ref="D10:D241" si="5">E10+F10+G10</f>
        <v>2611</v>
      </c>
      <c r="E10" s="23">
        <v>0</v>
      </c>
      <c r="F10" s="23">
        <v>0</v>
      </c>
      <c r="G10" s="23">
        <v>2611</v>
      </c>
      <c r="H10" s="23">
        <v>0</v>
      </c>
      <c r="I10" s="23">
        <f t="shared" ref="I10:I241" si="6">J10+K10+L10</f>
        <v>728</v>
      </c>
      <c r="J10" s="23">
        <v>0</v>
      </c>
      <c r="K10" s="23">
        <v>0</v>
      </c>
      <c r="L10" s="23">
        <v>728</v>
      </c>
      <c r="M10" s="23">
        <v>0</v>
      </c>
      <c r="N10" s="18">
        <f t="shared" si="3"/>
        <v>27.882037533512065</v>
      </c>
      <c r="O10" s="20">
        <v>0</v>
      </c>
      <c r="P10" s="20">
        <v>0</v>
      </c>
      <c r="Q10" s="23">
        <f t="shared" si="4"/>
        <v>27.882037533512065</v>
      </c>
      <c r="R10" s="23">
        <v>0</v>
      </c>
    </row>
    <row r="11" spans="1:18" s="21" customFormat="1" ht="103.5" customHeight="1" x14ac:dyDescent="0.25">
      <c r="A11" s="19"/>
      <c r="B11" s="22" t="s">
        <v>270</v>
      </c>
      <c r="C11" s="52"/>
      <c r="D11" s="23">
        <f t="shared" si="5"/>
        <v>395</v>
      </c>
      <c r="E11" s="23">
        <v>0</v>
      </c>
      <c r="F11" s="23">
        <v>0</v>
      </c>
      <c r="G11" s="23">
        <v>395</v>
      </c>
      <c r="H11" s="23">
        <v>0</v>
      </c>
      <c r="I11" s="23">
        <f t="shared" si="6"/>
        <v>0</v>
      </c>
      <c r="J11" s="23">
        <v>0</v>
      </c>
      <c r="K11" s="23">
        <v>0</v>
      </c>
      <c r="L11" s="23">
        <v>0</v>
      </c>
      <c r="M11" s="23">
        <v>0</v>
      </c>
      <c r="N11" s="18">
        <f t="shared" si="3"/>
        <v>0</v>
      </c>
      <c r="O11" s="23">
        <v>0</v>
      </c>
      <c r="P11" s="23">
        <v>0</v>
      </c>
      <c r="Q11" s="23">
        <f t="shared" si="4"/>
        <v>0</v>
      </c>
      <c r="R11" s="23">
        <v>0</v>
      </c>
    </row>
    <row r="12" spans="1:18" s="15" customFormat="1" ht="27.75" customHeight="1" x14ac:dyDescent="0.25">
      <c r="A12" s="12">
        <v>2</v>
      </c>
      <c r="B12" s="12" t="s">
        <v>15</v>
      </c>
      <c r="C12" s="13" t="s">
        <v>49</v>
      </c>
      <c r="D12" s="14">
        <f>D13+D14+D15+D16+D17+D18+D19+D20+D21+D22+D23+D24+D25+D26+D27+D28+D29+D30+D31+D32+D33+D34+D35+D36+D37+D38+D39+D40+D41+D42+D43+D44+D45</f>
        <v>1628806.9</v>
      </c>
      <c r="E12" s="14">
        <f t="shared" ref="E12:L12" si="7">E13+E14+E15+E16+E17+E18+E19+E20+E21+E22+E23+E24+E25+E26+E27+E28+E29+E30+E31+E32+E33+E34+E35+E36+E37+E38+E39+E40+E41+E42+E43+E44+E45</f>
        <v>1072.4000000000001</v>
      </c>
      <c r="F12" s="14">
        <f t="shared" si="7"/>
        <v>987199.69999999984</v>
      </c>
      <c r="G12" s="14">
        <f t="shared" si="7"/>
        <v>640534.79999999993</v>
      </c>
      <c r="H12" s="14">
        <f t="shared" si="7"/>
        <v>0</v>
      </c>
      <c r="I12" s="14">
        <f t="shared" si="7"/>
        <v>323133.5</v>
      </c>
      <c r="J12" s="14">
        <f t="shared" si="7"/>
        <v>0</v>
      </c>
      <c r="K12" s="14">
        <f t="shared" si="7"/>
        <v>192886</v>
      </c>
      <c r="L12" s="14">
        <f t="shared" si="7"/>
        <v>130247.5</v>
      </c>
      <c r="M12" s="14">
        <f>M13+M14+M15+M16+M17+M18+M19+M20+M21+M22+M23+M24+M25+M26+M27+M28+M29+M30+M31+M32+M33+M34+M35+M36+M37+M38+M39+M40+M41+M42+M43+M44+M45</f>
        <v>0</v>
      </c>
      <c r="N12" s="14">
        <f>I12/D12*100</f>
        <v>19.838662274822141</v>
      </c>
      <c r="O12" s="14">
        <v>0</v>
      </c>
      <c r="P12" s="14">
        <f t="shared" si="4"/>
        <v>19.538701237449732</v>
      </c>
      <c r="Q12" s="14">
        <f t="shared" si="4"/>
        <v>20.334180125732438</v>
      </c>
      <c r="R12" s="14">
        <v>0</v>
      </c>
    </row>
    <row r="13" spans="1:18" s="24" customFormat="1" ht="43.5" customHeight="1" x14ac:dyDescent="0.25">
      <c r="A13" s="30"/>
      <c r="B13" s="25" t="s">
        <v>258</v>
      </c>
      <c r="C13" s="51" t="s">
        <v>49</v>
      </c>
      <c r="D13" s="18">
        <f t="shared" ref="D13" si="8">E13+F13+G13</f>
        <v>6677</v>
      </c>
      <c r="E13" s="18">
        <v>0</v>
      </c>
      <c r="F13" s="18">
        <v>6677</v>
      </c>
      <c r="G13" s="18">
        <v>0</v>
      </c>
      <c r="H13" s="18">
        <v>0</v>
      </c>
      <c r="I13" s="18">
        <f t="shared" ref="I13" si="9">J13+K13+L13</f>
        <v>1280.4000000000001</v>
      </c>
      <c r="J13" s="18">
        <v>0</v>
      </c>
      <c r="K13" s="18">
        <v>1280.4000000000001</v>
      </c>
      <c r="L13" s="18">
        <v>0</v>
      </c>
      <c r="M13" s="18">
        <v>0</v>
      </c>
      <c r="N13" s="18">
        <f t="shared" ref="N13" si="10">I13/D13*100</f>
        <v>19.176276771004943</v>
      </c>
      <c r="O13" s="18">
        <v>0</v>
      </c>
      <c r="P13" s="18">
        <f t="shared" si="4"/>
        <v>19.176276771004943</v>
      </c>
      <c r="Q13" s="18">
        <v>0</v>
      </c>
      <c r="R13" s="18">
        <v>0</v>
      </c>
    </row>
    <row r="14" spans="1:18" s="24" customFormat="1" ht="40.5" customHeight="1" x14ac:dyDescent="0.25">
      <c r="A14" s="30"/>
      <c r="B14" s="25" t="s">
        <v>259</v>
      </c>
      <c r="C14" s="51"/>
      <c r="D14" s="18">
        <f t="shared" ref="D14" si="11">E14+F14+G14</f>
        <v>40619.5</v>
      </c>
      <c r="E14" s="18">
        <v>0</v>
      </c>
      <c r="F14" s="18">
        <v>0</v>
      </c>
      <c r="G14" s="18">
        <v>40619.5</v>
      </c>
      <c r="H14" s="18">
        <v>0</v>
      </c>
      <c r="I14" s="18">
        <f t="shared" ref="I14" si="12">J14+K14+L14</f>
        <v>3595.9</v>
      </c>
      <c r="J14" s="18">
        <v>0</v>
      </c>
      <c r="K14" s="18">
        <v>0</v>
      </c>
      <c r="L14" s="18">
        <v>3595.9</v>
      </c>
      <c r="M14" s="18">
        <v>0</v>
      </c>
      <c r="N14" s="18">
        <f t="shared" ref="N14" si="13">I14/D14*100</f>
        <v>8.852644665739362</v>
      </c>
      <c r="O14" s="18">
        <v>0</v>
      </c>
      <c r="P14" s="18">
        <v>0</v>
      </c>
      <c r="Q14" s="18">
        <f t="shared" ref="Q14" si="14">L14/G14*100</f>
        <v>8.852644665739362</v>
      </c>
      <c r="R14" s="18">
        <v>0</v>
      </c>
    </row>
    <row r="15" spans="1:18" s="24" customFormat="1" ht="14.25" customHeight="1" x14ac:dyDescent="0.25">
      <c r="A15" s="30"/>
      <c r="B15" s="34" t="s">
        <v>363</v>
      </c>
      <c r="C15" s="51"/>
      <c r="D15" s="18">
        <f t="shared" ref="D15" si="15">E15+F15+G15</f>
        <v>3500</v>
      </c>
      <c r="E15" s="18">
        <v>0</v>
      </c>
      <c r="F15" s="18">
        <v>0</v>
      </c>
      <c r="G15" s="18">
        <v>3500</v>
      </c>
      <c r="H15" s="18">
        <v>0</v>
      </c>
      <c r="I15" s="18">
        <f t="shared" ref="I15" si="16">J15+K15+L15</f>
        <v>0</v>
      </c>
      <c r="J15" s="18">
        <v>0</v>
      </c>
      <c r="K15" s="18">
        <v>0</v>
      </c>
      <c r="L15" s="18">
        <v>0</v>
      </c>
      <c r="M15" s="18">
        <v>0</v>
      </c>
      <c r="N15" s="18">
        <f t="shared" ref="N15" si="17">I15/D15*100</f>
        <v>0</v>
      </c>
      <c r="O15" s="18">
        <v>0</v>
      </c>
      <c r="P15" s="18">
        <v>0</v>
      </c>
      <c r="Q15" s="18">
        <f t="shared" ref="Q15" si="18">L15/G15*100</f>
        <v>0</v>
      </c>
      <c r="R15" s="18">
        <v>0</v>
      </c>
    </row>
    <row r="16" spans="1:18" s="24" customFormat="1" ht="26.25" customHeight="1" x14ac:dyDescent="0.25">
      <c r="A16" s="30"/>
      <c r="B16" s="34" t="s">
        <v>358</v>
      </c>
      <c r="C16" s="51"/>
      <c r="D16" s="18">
        <f t="shared" ref="D16:D44" si="19">E16+F16+G16</f>
        <v>14506.7</v>
      </c>
      <c r="E16" s="18">
        <v>0</v>
      </c>
      <c r="F16" s="18">
        <v>0</v>
      </c>
      <c r="G16" s="18">
        <v>14506.7</v>
      </c>
      <c r="H16" s="18">
        <v>0</v>
      </c>
      <c r="I16" s="18">
        <f t="shared" ref="I16:I44" si="20">J16+K16+L16</f>
        <v>4281.5</v>
      </c>
      <c r="J16" s="18">
        <v>0</v>
      </c>
      <c r="K16" s="18">
        <v>0</v>
      </c>
      <c r="L16" s="18">
        <v>4281.5</v>
      </c>
      <c r="M16" s="18">
        <v>0</v>
      </c>
      <c r="N16" s="18">
        <f t="shared" ref="N16:N44" si="21">I16/D16*100</f>
        <v>29.513948727139873</v>
      </c>
      <c r="O16" s="18">
        <v>0</v>
      </c>
      <c r="P16" s="18">
        <v>0</v>
      </c>
      <c r="Q16" s="18">
        <f t="shared" ref="Q16:Q44" si="22">L16/G16*100</f>
        <v>29.513948727139873</v>
      </c>
      <c r="R16" s="18">
        <v>0</v>
      </c>
    </row>
    <row r="17" spans="1:18" s="24" customFormat="1" ht="27" customHeight="1" x14ac:dyDescent="0.25">
      <c r="A17" s="30"/>
      <c r="B17" s="34" t="s">
        <v>359</v>
      </c>
      <c r="C17" s="51"/>
      <c r="D17" s="18">
        <f t="shared" si="19"/>
        <v>981.8</v>
      </c>
      <c r="E17" s="18">
        <v>0</v>
      </c>
      <c r="F17" s="18">
        <v>0</v>
      </c>
      <c r="G17" s="18">
        <v>981.8</v>
      </c>
      <c r="H17" s="18">
        <v>0</v>
      </c>
      <c r="I17" s="18">
        <f t="shared" si="20"/>
        <v>241.8</v>
      </c>
      <c r="J17" s="18">
        <v>0</v>
      </c>
      <c r="K17" s="18">
        <v>0</v>
      </c>
      <c r="L17" s="18">
        <v>241.8</v>
      </c>
      <c r="M17" s="18">
        <v>0</v>
      </c>
      <c r="N17" s="18">
        <f t="shared" si="21"/>
        <v>24.628233856182526</v>
      </c>
      <c r="O17" s="18">
        <v>0</v>
      </c>
      <c r="P17" s="18">
        <v>0</v>
      </c>
      <c r="Q17" s="18">
        <f t="shared" si="22"/>
        <v>24.628233856182526</v>
      </c>
      <c r="R17" s="18">
        <v>0</v>
      </c>
    </row>
    <row r="18" spans="1:18" s="24" customFormat="1" ht="27.75" customHeight="1" x14ac:dyDescent="0.25">
      <c r="A18" s="30"/>
      <c r="B18" s="25" t="s">
        <v>360</v>
      </c>
      <c r="C18" s="51"/>
      <c r="D18" s="18">
        <f t="shared" si="19"/>
        <v>495.2</v>
      </c>
      <c r="E18" s="18">
        <v>0</v>
      </c>
      <c r="F18" s="18">
        <v>0</v>
      </c>
      <c r="G18" s="18">
        <v>495.2</v>
      </c>
      <c r="H18" s="18">
        <v>0</v>
      </c>
      <c r="I18" s="18">
        <f t="shared" si="20"/>
        <v>145.4</v>
      </c>
      <c r="J18" s="18">
        <v>0</v>
      </c>
      <c r="K18" s="18">
        <v>0</v>
      </c>
      <c r="L18" s="18">
        <v>145.4</v>
      </c>
      <c r="M18" s="18">
        <v>0</v>
      </c>
      <c r="N18" s="18">
        <f t="shared" si="21"/>
        <v>29.361873990306947</v>
      </c>
      <c r="O18" s="18">
        <v>0</v>
      </c>
      <c r="P18" s="18">
        <v>0</v>
      </c>
      <c r="Q18" s="18">
        <f t="shared" si="22"/>
        <v>29.361873990306947</v>
      </c>
      <c r="R18" s="18">
        <v>0</v>
      </c>
    </row>
    <row r="19" spans="1:18" s="24" customFormat="1" ht="39" customHeight="1" x14ac:dyDescent="0.25">
      <c r="A19" s="30"/>
      <c r="B19" s="25" t="s">
        <v>178</v>
      </c>
      <c r="C19" s="51"/>
      <c r="D19" s="18">
        <f t="shared" si="19"/>
        <v>203470.7</v>
      </c>
      <c r="E19" s="18">
        <v>0</v>
      </c>
      <c r="F19" s="18">
        <v>0</v>
      </c>
      <c r="G19" s="18">
        <v>203470.7</v>
      </c>
      <c r="H19" s="18">
        <v>0</v>
      </c>
      <c r="I19" s="18">
        <f t="shared" si="20"/>
        <v>50162.9</v>
      </c>
      <c r="J19" s="18">
        <v>0</v>
      </c>
      <c r="K19" s="18">
        <v>0</v>
      </c>
      <c r="L19" s="18">
        <v>50162.9</v>
      </c>
      <c r="M19" s="18">
        <v>0</v>
      </c>
      <c r="N19" s="18">
        <f t="shared" si="21"/>
        <v>24.653623347243609</v>
      </c>
      <c r="O19" s="18">
        <v>0</v>
      </c>
      <c r="P19" s="18">
        <v>0</v>
      </c>
      <c r="Q19" s="18">
        <f t="shared" si="22"/>
        <v>24.653623347243609</v>
      </c>
      <c r="R19" s="18">
        <v>0</v>
      </c>
    </row>
    <row r="20" spans="1:18" s="24" customFormat="1" ht="52.5" customHeight="1" x14ac:dyDescent="0.25">
      <c r="A20" s="30"/>
      <c r="B20" s="25" t="s">
        <v>179</v>
      </c>
      <c r="C20" s="51"/>
      <c r="D20" s="18">
        <f t="shared" si="19"/>
        <v>137994.79999999999</v>
      </c>
      <c r="E20" s="18">
        <v>0</v>
      </c>
      <c r="F20" s="18">
        <v>0</v>
      </c>
      <c r="G20" s="18">
        <v>137994.79999999999</v>
      </c>
      <c r="H20" s="18">
        <v>0</v>
      </c>
      <c r="I20" s="18">
        <f t="shared" si="20"/>
        <v>35191.4</v>
      </c>
      <c r="J20" s="18">
        <v>0</v>
      </c>
      <c r="K20" s="18">
        <v>0</v>
      </c>
      <c r="L20" s="18">
        <v>35191.4</v>
      </c>
      <c r="M20" s="18">
        <v>0</v>
      </c>
      <c r="N20" s="18">
        <f t="shared" si="21"/>
        <v>25.501975436755593</v>
      </c>
      <c r="O20" s="18">
        <v>0</v>
      </c>
      <c r="P20" s="18">
        <v>0</v>
      </c>
      <c r="Q20" s="18">
        <f t="shared" si="22"/>
        <v>25.501975436755593</v>
      </c>
      <c r="R20" s="18">
        <v>0</v>
      </c>
    </row>
    <row r="21" spans="1:18" s="24" customFormat="1" ht="40.5" customHeight="1" x14ac:dyDescent="0.25">
      <c r="A21" s="30"/>
      <c r="B21" s="25" t="s">
        <v>180</v>
      </c>
      <c r="C21" s="51"/>
      <c r="D21" s="18">
        <f t="shared" si="19"/>
        <v>77201</v>
      </c>
      <c r="E21" s="18">
        <v>0</v>
      </c>
      <c r="F21" s="18">
        <v>0</v>
      </c>
      <c r="G21" s="18">
        <v>77201</v>
      </c>
      <c r="H21" s="18">
        <v>0</v>
      </c>
      <c r="I21" s="18">
        <f t="shared" si="20"/>
        <v>14373.8</v>
      </c>
      <c r="J21" s="18">
        <v>0</v>
      </c>
      <c r="K21" s="18">
        <v>0</v>
      </c>
      <c r="L21" s="18">
        <v>14373.8</v>
      </c>
      <c r="M21" s="18">
        <v>0</v>
      </c>
      <c r="N21" s="18">
        <f t="shared" si="21"/>
        <v>18.618670742606959</v>
      </c>
      <c r="O21" s="18">
        <v>0</v>
      </c>
      <c r="P21" s="18">
        <v>0</v>
      </c>
      <c r="Q21" s="18">
        <f t="shared" si="22"/>
        <v>18.618670742606959</v>
      </c>
      <c r="R21" s="18">
        <v>0</v>
      </c>
    </row>
    <row r="22" spans="1:18" s="24" customFormat="1" ht="39" customHeight="1" x14ac:dyDescent="0.25">
      <c r="A22" s="30"/>
      <c r="B22" s="25" t="s">
        <v>181</v>
      </c>
      <c r="C22" s="51"/>
      <c r="D22" s="18">
        <f t="shared" si="19"/>
        <v>923058.6</v>
      </c>
      <c r="E22" s="18">
        <v>0</v>
      </c>
      <c r="F22" s="18">
        <v>923058.6</v>
      </c>
      <c r="G22" s="18">
        <v>0</v>
      </c>
      <c r="H22" s="18">
        <v>0</v>
      </c>
      <c r="I22" s="18">
        <f t="shared" si="20"/>
        <v>183027.20000000001</v>
      </c>
      <c r="J22" s="18">
        <v>0</v>
      </c>
      <c r="K22" s="18">
        <v>183027.20000000001</v>
      </c>
      <c r="L22" s="18">
        <v>0</v>
      </c>
      <c r="M22" s="18">
        <v>0</v>
      </c>
      <c r="N22" s="18">
        <f t="shared" si="21"/>
        <v>19.828340259220813</v>
      </c>
      <c r="O22" s="18">
        <v>0</v>
      </c>
      <c r="P22" s="18">
        <f t="shared" ref="P22:P44" si="23">K22/F22*100</f>
        <v>19.828340259220813</v>
      </c>
      <c r="Q22" s="18">
        <v>0</v>
      </c>
      <c r="R22" s="18">
        <v>0</v>
      </c>
    </row>
    <row r="23" spans="1:18" s="24" customFormat="1" ht="48.75" customHeight="1" x14ac:dyDescent="0.25">
      <c r="A23" s="30"/>
      <c r="B23" s="31" t="s">
        <v>182</v>
      </c>
      <c r="C23" s="51"/>
      <c r="D23" s="18">
        <f t="shared" si="19"/>
        <v>2239.5</v>
      </c>
      <c r="E23" s="18">
        <v>0</v>
      </c>
      <c r="F23" s="18">
        <v>2239.5</v>
      </c>
      <c r="G23" s="18">
        <v>0</v>
      </c>
      <c r="H23" s="18">
        <v>0</v>
      </c>
      <c r="I23" s="18">
        <f t="shared" si="20"/>
        <v>733.1</v>
      </c>
      <c r="J23" s="18">
        <v>0</v>
      </c>
      <c r="K23" s="18">
        <v>733.1</v>
      </c>
      <c r="L23" s="18">
        <v>0</v>
      </c>
      <c r="M23" s="18">
        <v>0</v>
      </c>
      <c r="N23" s="18">
        <f t="shared" si="21"/>
        <v>32.734985487832105</v>
      </c>
      <c r="O23" s="18">
        <v>0</v>
      </c>
      <c r="P23" s="18">
        <f t="shared" si="23"/>
        <v>32.734985487832105</v>
      </c>
      <c r="Q23" s="18">
        <v>0</v>
      </c>
      <c r="R23" s="18">
        <v>0</v>
      </c>
    </row>
    <row r="24" spans="1:18" s="24" customFormat="1" ht="75.75" customHeight="1" x14ac:dyDescent="0.25">
      <c r="A24" s="30"/>
      <c r="B24" s="25" t="s">
        <v>183</v>
      </c>
      <c r="C24" s="51"/>
      <c r="D24" s="18">
        <f t="shared" si="19"/>
        <v>14523</v>
      </c>
      <c r="E24" s="18">
        <v>0</v>
      </c>
      <c r="F24" s="18">
        <v>14523</v>
      </c>
      <c r="G24" s="18">
        <v>0</v>
      </c>
      <c r="H24" s="18">
        <v>0</v>
      </c>
      <c r="I24" s="18">
        <f t="shared" si="20"/>
        <v>2354.8000000000002</v>
      </c>
      <c r="J24" s="18">
        <v>0</v>
      </c>
      <c r="K24" s="18">
        <v>2354.8000000000002</v>
      </c>
      <c r="L24" s="18">
        <v>0</v>
      </c>
      <c r="M24" s="18">
        <v>0</v>
      </c>
      <c r="N24" s="18">
        <f t="shared" si="21"/>
        <v>16.214280795978794</v>
      </c>
      <c r="O24" s="18">
        <v>0</v>
      </c>
      <c r="P24" s="18">
        <f t="shared" si="23"/>
        <v>16.214280795978794</v>
      </c>
      <c r="Q24" s="18">
        <v>0</v>
      </c>
      <c r="R24" s="18">
        <v>0</v>
      </c>
    </row>
    <row r="25" spans="1:18" s="24" customFormat="1" ht="18.75" customHeight="1" x14ac:dyDescent="0.25">
      <c r="A25" s="30"/>
      <c r="B25" s="25" t="s">
        <v>260</v>
      </c>
      <c r="C25" s="51"/>
      <c r="D25" s="18">
        <f t="shared" si="19"/>
        <v>5834.1</v>
      </c>
      <c r="E25" s="18">
        <v>0</v>
      </c>
      <c r="F25" s="18">
        <v>0</v>
      </c>
      <c r="G25" s="18">
        <v>5834.1</v>
      </c>
      <c r="H25" s="18">
        <v>0</v>
      </c>
      <c r="I25" s="18">
        <f t="shared" si="20"/>
        <v>133.1</v>
      </c>
      <c r="J25" s="18">
        <v>0</v>
      </c>
      <c r="K25" s="18">
        <v>0</v>
      </c>
      <c r="L25" s="18">
        <v>133.1</v>
      </c>
      <c r="M25" s="18">
        <v>0</v>
      </c>
      <c r="N25" s="18">
        <f t="shared" si="21"/>
        <v>2.2814144426732486</v>
      </c>
      <c r="O25" s="18">
        <v>0</v>
      </c>
      <c r="P25" s="18">
        <v>0</v>
      </c>
      <c r="Q25" s="18">
        <f t="shared" si="22"/>
        <v>2.2814144426732486</v>
      </c>
      <c r="R25" s="18">
        <v>0</v>
      </c>
    </row>
    <row r="26" spans="1:18" s="24" customFormat="1" ht="107.25" customHeight="1" x14ac:dyDescent="0.25">
      <c r="A26" s="30"/>
      <c r="B26" s="25" t="s">
        <v>364</v>
      </c>
      <c r="C26" s="51"/>
      <c r="D26" s="18">
        <f t="shared" si="19"/>
        <v>16752.400000000001</v>
      </c>
      <c r="E26" s="18">
        <v>0</v>
      </c>
      <c r="F26" s="18">
        <v>14407</v>
      </c>
      <c r="G26" s="18">
        <v>2345.4</v>
      </c>
      <c r="H26" s="18">
        <v>0</v>
      </c>
      <c r="I26" s="18">
        <f t="shared" si="20"/>
        <v>0</v>
      </c>
      <c r="J26" s="18">
        <v>0</v>
      </c>
      <c r="K26" s="18">
        <v>0</v>
      </c>
      <c r="L26" s="18">
        <v>0</v>
      </c>
      <c r="M26" s="18">
        <v>0</v>
      </c>
      <c r="N26" s="18">
        <f t="shared" si="21"/>
        <v>0</v>
      </c>
      <c r="O26" s="18">
        <v>0</v>
      </c>
      <c r="P26" s="18">
        <v>0</v>
      </c>
      <c r="Q26" s="18">
        <f t="shared" si="22"/>
        <v>0</v>
      </c>
      <c r="R26" s="18">
        <v>0</v>
      </c>
    </row>
    <row r="27" spans="1:18" s="24" customFormat="1" ht="39.75" customHeight="1" x14ac:dyDescent="0.25">
      <c r="A27" s="30"/>
      <c r="B27" s="25" t="s">
        <v>365</v>
      </c>
      <c r="C27" s="51"/>
      <c r="D27" s="18">
        <f t="shared" si="19"/>
        <v>176</v>
      </c>
      <c r="E27" s="18">
        <v>0</v>
      </c>
      <c r="F27" s="18">
        <v>0</v>
      </c>
      <c r="G27" s="18">
        <v>176</v>
      </c>
      <c r="H27" s="18">
        <v>0</v>
      </c>
      <c r="I27" s="18">
        <f t="shared" si="20"/>
        <v>0</v>
      </c>
      <c r="J27" s="18">
        <v>0</v>
      </c>
      <c r="K27" s="18">
        <v>0</v>
      </c>
      <c r="L27" s="18">
        <v>0</v>
      </c>
      <c r="M27" s="18">
        <v>0</v>
      </c>
      <c r="N27" s="18">
        <f t="shared" si="21"/>
        <v>0</v>
      </c>
      <c r="O27" s="18">
        <v>0</v>
      </c>
      <c r="P27" s="18">
        <v>0</v>
      </c>
      <c r="Q27" s="18">
        <f t="shared" si="22"/>
        <v>0</v>
      </c>
      <c r="R27" s="18">
        <v>0</v>
      </c>
    </row>
    <row r="28" spans="1:18" s="24" customFormat="1" ht="87" customHeight="1" x14ac:dyDescent="0.25">
      <c r="A28" s="30"/>
      <c r="B28" s="34" t="s">
        <v>366</v>
      </c>
      <c r="C28" s="51"/>
      <c r="D28" s="18">
        <f t="shared" si="19"/>
        <v>14266</v>
      </c>
      <c r="E28" s="18">
        <v>0</v>
      </c>
      <c r="F28" s="18">
        <v>0</v>
      </c>
      <c r="G28" s="18">
        <v>14266</v>
      </c>
      <c r="H28" s="18">
        <v>0</v>
      </c>
      <c r="I28" s="18">
        <f t="shared" si="20"/>
        <v>2097</v>
      </c>
      <c r="J28" s="18">
        <v>0</v>
      </c>
      <c r="K28" s="18">
        <v>0</v>
      </c>
      <c r="L28" s="18">
        <v>2097</v>
      </c>
      <c r="M28" s="18">
        <v>0</v>
      </c>
      <c r="N28" s="18">
        <f t="shared" si="21"/>
        <v>14.699285013318381</v>
      </c>
      <c r="O28" s="18">
        <v>0</v>
      </c>
      <c r="P28" s="18">
        <v>0</v>
      </c>
      <c r="Q28" s="18">
        <f t="shared" si="22"/>
        <v>14.699285013318381</v>
      </c>
      <c r="R28" s="18">
        <v>0</v>
      </c>
    </row>
    <row r="29" spans="1:18" s="24" customFormat="1" ht="110.25" customHeight="1" x14ac:dyDescent="0.25">
      <c r="A29" s="30"/>
      <c r="B29" s="25" t="s">
        <v>367</v>
      </c>
      <c r="C29" s="51"/>
      <c r="D29" s="18">
        <f t="shared" si="19"/>
        <v>62.5</v>
      </c>
      <c r="E29" s="18">
        <v>0</v>
      </c>
      <c r="F29" s="18">
        <v>62.5</v>
      </c>
      <c r="G29" s="18">
        <v>0</v>
      </c>
      <c r="H29" s="18">
        <v>0</v>
      </c>
      <c r="I29" s="18">
        <f t="shared" si="20"/>
        <v>0</v>
      </c>
      <c r="J29" s="18">
        <v>0</v>
      </c>
      <c r="K29" s="18">
        <v>0</v>
      </c>
      <c r="L29" s="18">
        <v>0</v>
      </c>
      <c r="M29" s="18">
        <v>0</v>
      </c>
      <c r="N29" s="18">
        <f t="shared" si="21"/>
        <v>0</v>
      </c>
      <c r="O29" s="18">
        <v>0</v>
      </c>
      <c r="P29" s="18">
        <f t="shared" si="23"/>
        <v>0</v>
      </c>
      <c r="Q29" s="18">
        <v>0</v>
      </c>
      <c r="R29" s="18">
        <v>0</v>
      </c>
    </row>
    <row r="30" spans="1:18" s="24" customFormat="1" ht="99" customHeight="1" x14ac:dyDescent="0.25">
      <c r="A30" s="30"/>
      <c r="B30" s="25" t="s">
        <v>184</v>
      </c>
      <c r="C30" s="51"/>
      <c r="D30" s="18">
        <f t="shared" si="19"/>
        <v>10088.700000000001</v>
      </c>
      <c r="E30" s="18">
        <v>0</v>
      </c>
      <c r="F30" s="18">
        <v>10088.700000000001</v>
      </c>
      <c r="G30" s="18">
        <v>0</v>
      </c>
      <c r="H30" s="18">
        <v>0</v>
      </c>
      <c r="I30" s="18">
        <f t="shared" si="20"/>
        <v>4770</v>
      </c>
      <c r="J30" s="18">
        <v>0</v>
      </c>
      <c r="K30" s="18">
        <v>4770</v>
      </c>
      <c r="L30" s="18">
        <v>0</v>
      </c>
      <c r="M30" s="18">
        <v>0</v>
      </c>
      <c r="N30" s="18">
        <f t="shared" si="21"/>
        <v>47.28062089268191</v>
      </c>
      <c r="O30" s="18">
        <v>0</v>
      </c>
      <c r="P30" s="18">
        <f t="shared" si="23"/>
        <v>47.28062089268191</v>
      </c>
      <c r="Q30" s="18">
        <v>0</v>
      </c>
      <c r="R30" s="18">
        <v>0</v>
      </c>
    </row>
    <row r="31" spans="1:18" s="24" customFormat="1" ht="84" customHeight="1" x14ac:dyDescent="0.25">
      <c r="A31" s="30"/>
      <c r="B31" s="25" t="s">
        <v>368</v>
      </c>
      <c r="C31" s="51"/>
      <c r="D31" s="18">
        <f t="shared" si="19"/>
        <v>1101.5</v>
      </c>
      <c r="E31" s="18">
        <v>0</v>
      </c>
      <c r="F31" s="18">
        <v>0</v>
      </c>
      <c r="G31" s="18">
        <v>1101.5</v>
      </c>
      <c r="H31" s="18">
        <v>0</v>
      </c>
      <c r="I31" s="18">
        <f t="shared" si="20"/>
        <v>10</v>
      </c>
      <c r="J31" s="18">
        <v>0</v>
      </c>
      <c r="K31" s="18">
        <v>0</v>
      </c>
      <c r="L31" s="18">
        <v>10</v>
      </c>
      <c r="M31" s="18">
        <v>0</v>
      </c>
      <c r="N31" s="18">
        <f t="shared" si="21"/>
        <v>0.90785292782569227</v>
      </c>
      <c r="O31" s="18">
        <v>0</v>
      </c>
      <c r="P31" s="18">
        <v>0</v>
      </c>
      <c r="Q31" s="18">
        <f t="shared" si="22"/>
        <v>0.90785292782569227</v>
      </c>
      <c r="R31" s="18">
        <v>0</v>
      </c>
    </row>
    <row r="32" spans="1:18" s="24" customFormat="1" ht="51" customHeight="1" x14ac:dyDescent="0.25">
      <c r="A32" s="30"/>
      <c r="B32" s="25" t="s">
        <v>261</v>
      </c>
      <c r="C32" s="51"/>
      <c r="D32" s="18">
        <f t="shared" si="19"/>
        <v>1480.8</v>
      </c>
      <c r="E32" s="18">
        <v>0</v>
      </c>
      <c r="F32" s="18">
        <v>0</v>
      </c>
      <c r="G32" s="18">
        <v>1480.8</v>
      </c>
      <c r="H32" s="18">
        <v>0</v>
      </c>
      <c r="I32" s="18">
        <f t="shared" si="20"/>
        <v>227</v>
      </c>
      <c r="J32" s="18">
        <v>0</v>
      </c>
      <c r="K32" s="18">
        <v>0</v>
      </c>
      <c r="L32" s="18">
        <v>227</v>
      </c>
      <c r="M32" s="18">
        <v>0</v>
      </c>
      <c r="N32" s="18">
        <f t="shared" si="21"/>
        <v>15.329551593733118</v>
      </c>
      <c r="O32" s="18">
        <v>0</v>
      </c>
      <c r="P32" s="18">
        <v>0</v>
      </c>
      <c r="Q32" s="18">
        <f t="shared" si="22"/>
        <v>15.329551593733118</v>
      </c>
      <c r="R32" s="18">
        <v>0</v>
      </c>
    </row>
    <row r="33" spans="1:18" s="24" customFormat="1" ht="85.5" customHeight="1" x14ac:dyDescent="0.25">
      <c r="A33" s="30"/>
      <c r="B33" s="25" t="s">
        <v>369</v>
      </c>
      <c r="C33" s="51"/>
      <c r="D33" s="18">
        <f t="shared" si="19"/>
        <v>471.5</v>
      </c>
      <c r="E33" s="18">
        <v>0</v>
      </c>
      <c r="F33" s="18">
        <v>0</v>
      </c>
      <c r="G33" s="18">
        <v>471.5</v>
      </c>
      <c r="H33" s="18">
        <v>0</v>
      </c>
      <c r="I33" s="18">
        <f t="shared" si="20"/>
        <v>0</v>
      </c>
      <c r="J33" s="18">
        <v>0</v>
      </c>
      <c r="K33" s="18">
        <v>0</v>
      </c>
      <c r="L33" s="18">
        <v>0</v>
      </c>
      <c r="M33" s="18">
        <v>0</v>
      </c>
      <c r="N33" s="18">
        <f t="shared" si="21"/>
        <v>0</v>
      </c>
      <c r="O33" s="18">
        <v>0</v>
      </c>
      <c r="P33" s="18">
        <v>0</v>
      </c>
      <c r="Q33" s="18">
        <f t="shared" si="22"/>
        <v>0</v>
      </c>
      <c r="R33" s="18">
        <v>0</v>
      </c>
    </row>
    <row r="34" spans="1:18" s="24" customFormat="1" ht="158.25" customHeight="1" x14ac:dyDescent="0.25">
      <c r="A34" s="30"/>
      <c r="B34" s="34" t="s">
        <v>361</v>
      </c>
      <c r="C34" s="51"/>
      <c r="D34" s="18">
        <f t="shared" si="19"/>
        <v>1201.2</v>
      </c>
      <c r="E34" s="18">
        <v>1072.4000000000001</v>
      </c>
      <c r="F34" s="18">
        <v>44.7</v>
      </c>
      <c r="G34" s="18">
        <v>84.1</v>
      </c>
      <c r="H34" s="18">
        <v>0</v>
      </c>
      <c r="I34" s="18">
        <f t="shared" si="20"/>
        <v>0</v>
      </c>
      <c r="J34" s="18">
        <v>0</v>
      </c>
      <c r="K34" s="18">
        <v>0</v>
      </c>
      <c r="L34" s="18">
        <v>0</v>
      </c>
      <c r="M34" s="18">
        <v>0</v>
      </c>
      <c r="N34" s="18">
        <f t="shared" si="21"/>
        <v>0</v>
      </c>
      <c r="O34" s="18">
        <f t="shared" ref="O34" si="24">J34/E34*100</f>
        <v>0</v>
      </c>
      <c r="P34" s="18">
        <f t="shared" ref="P34" si="25">K34/F34*100</f>
        <v>0</v>
      </c>
      <c r="Q34" s="18">
        <f t="shared" si="22"/>
        <v>0</v>
      </c>
      <c r="R34" s="18">
        <v>0</v>
      </c>
    </row>
    <row r="35" spans="1:18" s="24" customFormat="1" ht="121.5" customHeight="1" x14ac:dyDescent="0.25">
      <c r="A35" s="30"/>
      <c r="B35" s="34" t="s">
        <v>293</v>
      </c>
      <c r="C35" s="51"/>
      <c r="D35" s="18">
        <f t="shared" ref="D35" si="26">E35+F35+G35</f>
        <v>11316</v>
      </c>
      <c r="E35" s="18">
        <v>0</v>
      </c>
      <c r="F35" s="18">
        <v>0</v>
      </c>
      <c r="G35" s="18">
        <v>11316</v>
      </c>
      <c r="H35" s="18">
        <v>0</v>
      </c>
      <c r="I35" s="18">
        <f t="shared" ref="I35" si="27">J35+K35+L35</f>
        <v>0</v>
      </c>
      <c r="J35" s="18">
        <v>0</v>
      </c>
      <c r="K35" s="18">
        <v>0</v>
      </c>
      <c r="L35" s="18">
        <v>0</v>
      </c>
      <c r="M35" s="18">
        <v>0</v>
      </c>
      <c r="N35" s="18">
        <f t="shared" ref="N35" si="28">I35/D35*100</f>
        <v>0</v>
      </c>
      <c r="O35" s="18">
        <v>0</v>
      </c>
      <c r="P35" s="18">
        <v>0</v>
      </c>
      <c r="Q35" s="18">
        <f t="shared" ref="Q35" si="29">L35/G35*100</f>
        <v>0</v>
      </c>
      <c r="R35" s="18">
        <v>0</v>
      </c>
    </row>
    <row r="36" spans="1:18" s="24" customFormat="1" ht="124.5" customHeight="1" x14ac:dyDescent="0.25">
      <c r="A36" s="30"/>
      <c r="B36" s="34" t="s">
        <v>362</v>
      </c>
      <c r="C36" s="51"/>
      <c r="D36" s="18">
        <f t="shared" ref="D36" si="30">E36+F36+G36</f>
        <v>10966.400000000001</v>
      </c>
      <c r="E36" s="18">
        <v>0</v>
      </c>
      <c r="F36" s="18">
        <v>10198.700000000001</v>
      </c>
      <c r="G36" s="18">
        <v>767.7</v>
      </c>
      <c r="H36" s="18">
        <v>0</v>
      </c>
      <c r="I36" s="18">
        <f t="shared" ref="I36" si="31">J36+K36+L36</f>
        <v>0</v>
      </c>
      <c r="J36" s="18">
        <v>0</v>
      </c>
      <c r="K36" s="18">
        <v>0</v>
      </c>
      <c r="L36" s="18">
        <v>0</v>
      </c>
      <c r="M36" s="18">
        <v>0</v>
      </c>
      <c r="N36" s="18">
        <f t="shared" ref="N36" si="32">I36/D36*100</f>
        <v>0</v>
      </c>
      <c r="O36" s="18">
        <v>0</v>
      </c>
      <c r="P36" s="18">
        <f t="shared" ref="P36" si="33">K36/F36*100</f>
        <v>0</v>
      </c>
      <c r="Q36" s="18">
        <f t="shared" ref="Q36" si="34">L36/G36*100</f>
        <v>0</v>
      </c>
      <c r="R36" s="18">
        <v>0</v>
      </c>
    </row>
    <row r="37" spans="1:18" s="24" customFormat="1" ht="27.75" customHeight="1" x14ac:dyDescent="0.25">
      <c r="A37" s="30"/>
      <c r="B37" s="25" t="s">
        <v>257</v>
      </c>
      <c r="C37" s="51"/>
      <c r="D37" s="18">
        <f t="shared" si="19"/>
        <v>5447.9</v>
      </c>
      <c r="E37" s="18">
        <v>0</v>
      </c>
      <c r="F37" s="18">
        <v>0</v>
      </c>
      <c r="G37" s="18">
        <v>5447.9</v>
      </c>
      <c r="H37" s="18">
        <v>0</v>
      </c>
      <c r="I37" s="18">
        <f t="shared" si="20"/>
        <v>1089.0999999999999</v>
      </c>
      <c r="J37" s="18">
        <v>0</v>
      </c>
      <c r="K37" s="18">
        <v>0</v>
      </c>
      <c r="L37" s="18">
        <v>1089.0999999999999</v>
      </c>
      <c r="M37" s="18">
        <v>0</v>
      </c>
      <c r="N37" s="18">
        <f t="shared" si="21"/>
        <v>19.991189265588574</v>
      </c>
      <c r="O37" s="18">
        <v>0</v>
      </c>
      <c r="P37" s="18">
        <v>0</v>
      </c>
      <c r="Q37" s="18">
        <f t="shared" si="22"/>
        <v>19.991189265588574</v>
      </c>
      <c r="R37" s="18">
        <v>0</v>
      </c>
    </row>
    <row r="38" spans="1:18" s="24" customFormat="1" ht="27" customHeight="1" x14ac:dyDescent="0.25">
      <c r="A38" s="30"/>
      <c r="B38" s="25" t="s">
        <v>185</v>
      </c>
      <c r="C38" s="51"/>
      <c r="D38" s="18">
        <f t="shared" si="19"/>
        <v>15000</v>
      </c>
      <c r="E38" s="18">
        <v>0</v>
      </c>
      <c r="F38" s="18">
        <v>0</v>
      </c>
      <c r="G38" s="18">
        <v>15000</v>
      </c>
      <c r="H38" s="18">
        <v>0</v>
      </c>
      <c r="I38" s="18">
        <f t="shared" si="20"/>
        <v>1866</v>
      </c>
      <c r="J38" s="18">
        <v>0</v>
      </c>
      <c r="K38" s="18">
        <v>0</v>
      </c>
      <c r="L38" s="18">
        <v>1866</v>
      </c>
      <c r="M38" s="18">
        <v>0</v>
      </c>
      <c r="N38" s="18">
        <f t="shared" si="21"/>
        <v>12.44</v>
      </c>
      <c r="O38" s="18">
        <v>0</v>
      </c>
      <c r="P38" s="18">
        <v>0</v>
      </c>
      <c r="Q38" s="18">
        <f t="shared" si="22"/>
        <v>12.44</v>
      </c>
      <c r="R38" s="18">
        <v>0</v>
      </c>
    </row>
    <row r="39" spans="1:18" s="24" customFormat="1" ht="39.75" customHeight="1" x14ac:dyDescent="0.25">
      <c r="A39" s="30"/>
      <c r="B39" s="25" t="s">
        <v>262</v>
      </c>
      <c r="C39" s="51"/>
      <c r="D39" s="18">
        <f t="shared" si="19"/>
        <v>2600</v>
      </c>
      <c r="E39" s="18">
        <v>0</v>
      </c>
      <c r="F39" s="18">
        <v>0</v>
      </c>
      <c r="G39" s="18">
        <v>2600</v>
      </c>
      <c r="H39" s="18">
        <v>0</v>
      </c>
      <c r="I39" s="18">
        <f t="shared" si="20"/>
        <v>104.4</v>
      </c>
      <c r="J39" s="18">
        <v>0</v>
      </c>
      <c r="K39" s="18">
        <v>0</v>
      </c>
      <c r="L39" s="18">
        <v>104.4</v>
      </c>
      <c r="M39" s="18">
        <v>0</v>
      </c>
      <c r="N39" s="18">
        <f t="shared" si="21"/>
        <v>4.0153846153846162</v>
      </c>
      <c r="O39" s="18">
        <v>0</v>
      </c>
      <c r="P39" s="18">
        <v>0</v>
      </c>
      <c r="Q39" s="18">
        <f t="shared" si="22"/>
        <v>4.0153846153846162</v>
      </c>
      <c r="R39" s="18">
        <v>0</v>
      </c>
    </row>
    <row r="40" spans="1:18" s="24" customFormat="1" ht="25.5" customHeight="1" x14ac:dyDescent="0.25">
      <c r="A40" s="30"/>
      <c r="B40" s="25" t="s">
        <v>186</v>
      </c>
      <c r="C40" s="51"/>
      <c r="D40" s="18">
        <f t="shared" si="19"/>
        <v>4299.3999999999996</v>
      </c>
      <c r="E40" s="18">
        <v>0</v>
      </c>
      <c r="F40" s="18">
        <v>0</v>
      </c>
      <c r="G40" s="18">
        <v>4299.3999999999996</v>
      </c>
      <c r="H40" s="18">
        <v>0</v>
      </c>
      <c r="I40" s="18">
        <f t="shared" si="20"/>
        <v>1065.3</v>
      </c>
      <c r="J40" s="18">
        <v>0</v>
      </c>
      <c r="K40" s="18">
        <v>0</v>
      </c>
      <c r="L40" s="18">
        <v>1065.3</v>
      </c>
      <c r="M40" s="18">
        <v>0</v>
      </c>
      <c r="N40" s="18">
        <f t="shared" si="21"/>
        <v>24.77787598269526</v>
      </c>
      <c r="O40" s="18">
        <v>0</v>
      </c>
      <c r="P40" s="18">
        <v>0</v>
      </c>
      <c r="Q40" s="18">
        <f t="shared" si="22"/>
        <v>24.77787598269526</v>
      </c>
      <c r="R40" s="18">
        <v>0</v>
      </c>
    </row>
    <row r="41" spans="1:18" s="24" customFormat="1" ht="51.75" customHeight="1" x14ac:dyDescent="0.25">
      <c r="A41" s="30"/>
      <c r="B41" s="25" t="s">
        <v>294</v>
      </c>
      <c r="C41" s="51"/>
      <c r="D41" s="18">
        <f t="shared" si="19"/>
        <v>4500</v>
      </c>
      <c r="E41" s="18">
        <v>0</v>
      </c>
      <c r="F41" s="18">
        <v>0</v>
      </c>
      <c r="G41" s="18">
        <v>4500</v>
      </c>
      <c r="H41" s="18">
        <v>0</v>
      </c>
      <c r="I41" s="18">
        <f t="shared" si="20"/>
        <v>0</v>
      </c>
      <c r="J41" s="18">
        <v>0</v>
      </c>
      <c r="K41" s="18">
        <v>0</v>
      </c>
      <c r="L41" s="18">
        <v>0</v>
      </c>
      <c r="M41" s="18">
        <v>0</v>
      </c>
      <c r="N41" s="18">
        <f t="shared" si="21"/>
        <v>0</v>
      </c>
      <c r="O41" s="18">
        <v>0</v>
      </c>
      <c r="P41" s="18">
        <v>0</v>
      </c>
      <c r="Q41" s="18">
        <f t="shared" si="22"/>
        <v>0</v>
      </c>
      <c r="R41" s="18">
        <v>0</v>
      </c>
    </row>
    <row r="42" spans="1:18" s="24" customFormat="1" ht="53.25" customHeight="1" x14ac:dyDescent="0.25">
      <c r="A42" s="30"/>
      <c r="B42" s="25" t="s">
        <v>187</v>
      </c>
      <c r="C42" s="51"/>
      <c r="D42" s="18">
        <f t="shared" si="19"/>
        <v>3216.5</v>
      </c>
      <c r="E42" s="18">
        <v>0</v>
      </c>
      <c r="F42" s="18">
        <v>0</v>
      </c>
      <c r="G42" s="18">
        <v>3216.5</v>
      </c>
      <c r="H42" s="18">
        <v>0</v>
      </c>
      <c r="I42" s="18">
        <f t="shared" si="20"/>
        <v>601.70000000000005</v>
      </c>
      <c r="J42" s="18">
        <v>0</v>
      </c>
      <c r="K42" s="18">
        <v>0</v>
      </c>
      <c r="L42" s="18">
        <v>601.70000000000005</v>
      </c>
      <c r="M42" s="18">
        <v>0</v>
      </c>
      <c r="N42" s="18">
        <f t="shared" si="21"/>
        <v>18.706668739312921</v>
      </c>
      <c r="O42" s="18">
        <v>0</v>
      </c>
      <c r="P42" s="18">
        <v>0</v>
      </c>
      <c r="Q42" s="18">
        <f t="shared" si="22"/>
        <v>18.706668739312921</v>
      </c>
      <c r="R42" s="18">
        <v>0</v>
      </c>
    </row>
    <row r="43" spans="1:18" s="24" customFormat="1" ht="36.75" customHeight="1" x14ac:dyDescent="0.25">
      <c r="A43" s="30"/>
      <c r="B43" s="25" t="s">
        <v>188</v>
      </c>
      <c r="C43" s="51"/>
      <c r="D43" s="18">
        <f t="shared" si="19"/>
        <v>10723.5</v>
      </c>
      <c r="E43" s="18">
        <v>0</v>
      </c>
      <c r="F43" s="18">
        <v>0</v>
      </c>
      <c r="G43" s="18">
        <v>10723.5</v>
      </c>
      <c r="H43" s="18">
        <v>0</v>
      </c>
      <c r="I43" s="18">
        <f t="shared" si="20"/>
        <v>1873.5</v>
      </c>
      <c r="J43" s="18">
        <v>0</v>
      </c>
      <c r="K43" s="18">
        <v>0</v>
      </c>
      <c r="L43" s="18">
        <v>1873.5</v>
      </c>
      <c r="M43" s="18">
        <v>0</v>
      </c>
      <c r="N43" s="18">
        <f t="shared" si="21"/>
        <v>17.470974961533081</v>
      </c>
      <c r="O43" s="18">
        <v>0</v>
      </c>
      <c r="P43" s="18">
        <v>0</v>
      </c>
      <c r="Q43" s="18">
        <f t="shared" si="22"/>
        <v>17.470974961533081</v>
      </c>
      <c r="R43" s="18">
        <v>0</v>
      </c>
    </row>
    <row r="44" spans="1:18" s="24" customFormat="1" ht="39" customHeight="1" x14ac:dyDescent="0.25">
      <c r="A44" s="30"/>
      <c r="B44" s="25" t="s">
        <v>189</v>
      </c>
      <c r="C44" s="51"/>
      <c r="D44" s="18">
        <f t="shared" si="19"/>
        <v>83938.1</v>
      </c>
      <c r="E44" s="18">
        <v>0</v>
      </c>
      <c r="F44" s="18">
        <v>5900</v>
      </c>
      <c r="G44" s="18">
        <v>78038.100000000006</v>
      </c>
      <c r="H44" s="18">
        <v>0</v>
      </c>
      <c r="I44" s="18">
        <f t="shared" si="20"/>
        <v>13855.7</v>
      </c>
      <c r="J44" s="18">
        <v>0</v>
      </c>
      <c r="K44" s="18">
        <v>720.5</v>
      </c>
      <c r="L44" s="18">
        <v>13135.2</v>
      </c>
      <c r="M44" s="18">
        <v>0</v>
      </c>
      <c r="N44" s="18">
        <f t="shared" si="21"/>
        <v>16.507045072499853</v>
      </c>
      <c r="O44" s="18">
        <v>0</v>
      </c>
      <c r="P44" s="18">
        <f t="shared" si="23"/>
        <v>12.211864406779661</v>
      </c>
      <c r="Q44" s="18">
        <f t="shared" si="22"/>
        <v>16.831778323664977</v>
      </c>
      <c r="R44" s="18">
        <v>0</v>
      </c>
    </row>
    <row r="45" spans="1:18" s="24" customFormat="1" ht="27" customHeight="1" x14ac:dyDescent="0.25">
      <c r="A45" s="30"/>
      <c r="B45" s="25" t="s">
        <v>190</v>
      </c>
      <c r="C45" s="51"/>
      <c r="D45" s="18">
        <f t="shared" ref="D45" si="35">E45+F45+G45</f>
        <v>96.6</v>
      </c>
      <c r="E45" s="18">
        <v>0</v>
      </c>
      <c r="F45" s="18">
        <v>0</v>
      </c>
      <c r="G45" s="18">
        <v>96.6</v>
      </c>
      <c r="H45" s="18">
        <v>0</v>
      </c>
      <c r="I45" s="18">
        <f t="shared" ref="I45" si="36">J45+K45+L45</f>
        <v>52.5</v>
      </c>
      <c r="J45" s="18">
        <v>0</v>
      </c>
      <c r="K45" s="18">
        <v>0</v>
      </c>
      <c r="L45" s="18">
        <v>52.5</v>
      </c>
      <c r="M45" s="18">
        <v>0</v>
      </c>
      <c r="N45" s="18">
        <f t="shared" ref="N45" si="37">I45/D45*100</f>
        <v>54.34782608695653</v>
      </c>
      <c r="O45" s="18">
        <v>0</v>
      </c>
      <c r="P45" s="18">
        <v>0</v>
      </c>
      <c r="Q45" s="18">
        <f t="shared" ref="Q45" si="38">L45/G45*100</f>
        <v>54.34782608695653</v>
      </c>
      <c r="R45" s="18">
        <v>0</v>
      </c>
    </row>
    <row r="46" spans="1:18" s="15" customFormat="1" ht="28.5" customHeight="1" x14ac:dyDescent="0.25">
      <c r="A46" s="12">
        <v>3</v>
      </c>
      <c r="B46" s="12" t="s">
        <v>16</v>
      </c>
      <c r="C46" s="13" t="s">
        <v>56</v>
      </c>
      <c r="D46" s="14">
        <f t="shared" ref="D46:L46" si="39">D47+D75+D80+D82+D87</f>
        <v>121695.09999999999</v>
      </c>
      <c r="E46" s="14">
        <f t="shared" si="39"/>
        <v>0</v>
      </c>
      <c r="F46" s="14">
        <f t="shared" si="39"/>
        <v>428.4</v>
      </c>
      <c r="G46" s="14">
        <f t="shared" si="39"/>
        <v>121266.7</v>
      </c>
      <c r="H46" s="14">
        <f t="shared" si="39"/>
        <v>0</v>
      </c>
      <c r="I46" s="14">
        <f t="shared" si="39"/>
        <v>25297.399999999998</v>
      </c>
      <c r="J46" s="14">
        <f t="shared" si="39"/>
        <v>0</v>
      </c>
      <c r="K46" s="14">
        <f t="shared" si="39"/>
        <v>80.099999999999994</v>
      </c>
      <c r="L46" s="14">
        <f t="shared" si="39"/>
        <v>25217.299999999996</v>
      </c>
      <c r="M46" s="14">
        <v>0</v>
      </c>
      <c r="N46" s="14">
        <f>I46/D46*100</f>
        <v>20.787525545399937</v>
      </c>
      <c r="O46" s="14">
        <v>0</v>
      </c>
      <c r="P46" s="14">
        <f>K46/F46*100</f>
        <v>18.69747899159664</v>
      </c>
      <c r="Q46" s="14">
        <f>L46/G46*100</f>
        <v>20.794909072317459</v>
      </c>
      <c r="R46" s="14">
        <v>0</v>
      </c>
    </row>
    <row r="47" spans="1:18" s="21" customFormat="1" ht="16.5" customHeight="1" x14ac:dyDescent="0.25">
      <c r="A47" s="19"/>
      <c r="B47" s="19" t="s">
        <v>81</v>
      </c>
      <c r="C47" s="49" t="s">
        <v>56</v>
      </c>
      <c r="D47" s="20">
        <f>D48+D49+D50+D51+D52+D53+D54+D55+D56+D57+D58+D59+D60+D61+D62+D63+D64+D65+D66+D67+D68+D69+D70+D71+D72+D74+D73</f>
        <v>7536.8</v>
      </c>
      <c r="E47" s="20">
        <f t="shared" ref="E47:L47" si="40">E48+E49+E50+E51+E52+E53+E54+E55+E56+E57+E58+E59+E60+E61+E62+E63+E64+E65+E66+E67+E68+E69+E70+E71+E72+E74+E73</f>
        <v>0</v>
      </c>
      <c r="F47" s="20">
        <f t="shared" si="40"/>
        <v>37.9</v>
      </c>
      <c r="G47" s="20">
        <f t="shared" si="40"/>
        <v>7498.9</v>
      </c>
      <c r="H47" s="20">
        <f t="shared" si="40"/>
        <v>0</v>
      </c>
      <c r="I47" s="20">
        <f t="shared" si="40"/>
        <v>619.29999999999995</v>
      </c>
      <c r="J47" s="20">
        <f t="shared" si="40"/>
        <v>0</v>
      </c>
      <c r="K47" s="20">
        <f t="shared" si="40"/>
        <v>0</v>
      </c>
      <c r="L47" s="20">
        <f t="shared" si="40"/>
        <v>619.29999999999995</v>
      </c>
      <c r="M47" s="20">
        <f>M48+M49+M50+M51+M52+M53+M54+M55+M56+M57+M58+M59+M60+M61+M62+M63+M64+M65+M66+M67+M68+M69+M70+M71+M72+M74+M73</f>
        <v>0</v>
      </c>
      <c r="N47" s="20">
        <f t="shared" ref="N47:Q87" si="41">I47/D47*100</f>
        <v>8.2170151788557462</v>
      </c>
      <c r="O47" s="20">
        <v>0</v>
      </c>
      <c r="P47" s="20">
        <f t="shared" si="41"/>
        <v>0</v>
      </c>
      <c r="Q47" s="20">
        <f t="shared" si="41"/>
        <v>8.2585445865393581</v>
      </c>
      <c r="R47" s="20">
        <v>0</v>
      </c>
    </row>
    <row r="48" spans="1:18" s="21" customFormat="1" ht="24.75" customHeight="1" x14ac:dyDescent="0.25">
      <c r="A48" s="19"/>
      <c r="B48" s="25" t="s">
        <v>210</v>
      </c>
      <c r="C48" s="49"/>
      <c r="D48" s="23">
        <f t="shared" si="5"/>
        <v>5</v>
      </c>
      <c r="E48" s="23">
        <v>0</v>
      </c>
      <c r="F48" s="23">
        <v>0</v>
      </c>
      <c r="G48" s="23">
        <v>5</v>
      </c>
      <c r="H48" s="23">
        <v>0</v>
      </c>
      <c r="I48" s="23">
        <f t="shared" ref="I48:I74" si="42">J48+K48+L48</f>
        <v>5</v>
      </c>
      <c r="J48" s="23">
        <v>0</v>
      </c>
      <c r="K48" s="23">
        <v>0</v>
      </c>
      <c r="L48" s="23">
        <v>5</v>
      </c>
      <c r="M48" s="23">
        <v>0</v>
      </c>
      <c r="N48" s="23">
        <f t="shared" si="41"/>
        <v>100</v>
      </c>
      <c r="O48" s="23">
        <v>0</v>
      </c>
      <c r="P48" s="23">
        <v>0</v>
      </c>
      <c r="Q48" s="23">
        <f t="shared" si="41"/>
        <v>100</v>
      </c>
      <c r="R48" s="23">
        <v>0</v>
      </c>
    </row>
    <row r="49" spans="1:18" s="21" customFormat="1" ht="24.75" customHeight="1" x14ac:dyDescent="0.25">
      <c r="A49" s="19"/>
      <c r="B49" s="25" t="s">
        <v>240</v>
      </c>
      <c r="C49" s="49"/>
      <c r="D49" s="23">
        <f t="shared" si="5"/>
        <v>898.8</v>
      </c>
      <c r="E49" s="23">
        <v>0</v>
      </c>
      <c r="F49" s="23">
        <v>0</v>
      </c>
      <c r="G49" s="23">
        <v>898.8</v>
      </c>
      <c r="H49" s="23">
        <v>0</v>
      </c>
      <c r="I49" s="23">
        <f t="shared" si="42"/>
        <v>2.7</v>
      </c>
      <c r="J49" s="23">
        <v>0</v>
      </c>
      <c r="K49" s="23">
        <v>0</v>
      </c>
      <c r="L49" s="23">
        <v>2.7</v>
      </c>
      <c r="M49" s="23">
        <v>0</v>
      </c>
      <c r="N49" s="23">
        <f t="shared" si="41"/>
        <v>0.30040053404539391</v>
      </c>
      <c r="O49" s="23">
        <v>0</v>
      </c>
      <c r="P49" s="23">
        <v>0</v>
      </c>
      <c r="Q49" s="23">
        <f t="shared" si="41"/>
        <v>0.30040053404539391</v>
      </c>
      <c r="R49" s="23">
        <v>0</v>
      </c>
    </row>
    <row r="50" spans="1:18" s="21" customFormat="1" ht="28.5" customHeight="1" x14ac:dyDescent="0.25">
      <c r="A50" s="19"/>
      <c r="B50" s="25" t="s">
        <v>215</v>
      </c>
      <c r="C50" s="49"/>
      <c r="D50" s="23">
        <f t="shared" si="5"/>
        <v>1346</v>
      </c>
      <c r="E50" s="23">
        <v>0</v>
      </c>
      <c r="F50" s="23">
        <v>0</v>
      </c>
      <c r="G50" s="23">
        <v>1346</v>
      </c>
      <c r="H50" s="23">
        <v>0</v>
      </c>
      <c r="I50" s="23">
        <f t="shared" si="42"/>
        <v>0</v>
      </c>
      <c r="J50" s="23">
        <v>0</v>
      </c>
      <c r="K50" s="23">
        <v>0</v>
      </c>
      <c r="L50" s="23">
        <v>0</v>
      </c>
      <c r="M50" s="23">
        <v>0</v>
      </c>
      <c r="N50" s="23">
        <f t="shared" si="41"/>
        <v>0</v>
      </c>
      <c r="O50" s="23">
        <v>0</v>
      </c>
      <c r="P50" s="23">
        <v>0</v>
      </c>
      <c r="Q50" s="23">
        <f t="shared" si="41"/>
        <v>0</v>
      </c>
      <c r="R50" s="23">
        <v>0</v>
      </c>
    </row>
    <row r="51" spans="1:18" s="21" customFormat="1" ht="36" customHeight="1" x14ac:dyDescent="0.25">
      <c r="A51" s="19"/>
      <c r="B51" s="34" t="s">
        <v>241</v>
      </c>
      <c r="C51" s="49"/>
      <c r="D51" s="23">
        <f t="shared" si="5"/>
        <v>100.1</v>
      </c>
      <c r="E51" s="23">
        <v>0</v>
      </c>
      <c r="F51" s="23">
        <v>0</v>
      </c>
      <c r="G51" s="23">
        <v>100.1</v>
      </c>
      <c r="H51" s="23">
        <v>0</v>
      </c>
      <c r="I51" s="23">
        <f t="shared" si="42"/>
        <v>0</v>
      </c>
      <c r="J51" s="23">
        <v>0</v>
      </c>
      <c r="K51" s="23">
        <v>0</v>
      </c>
      <c r="L51" s="23">
        <v>0</v>
      </c>
      <c r="M51" s="23">
        <v>0</v>
      </c>
      <c r="N51" s="23">
        <f t="shared" si="41"/>
        <v>0</v>
      </c>
      <c r="O51" s="23">
        <v>0</v>
      </c>
      <c r="P51" s="23">
        <v>0</v>
      </c>
      <c r="Q51" s="23">
        <f t="shared" si="41"/>
        <v>0</v>
      </c>
      <c r="R51" s="23">
        <v>0</v>
      </c>
    </row>
    <row r="52" spans="1:18" s="21" customFormat="1" ht="26.25" customHeight="1" x14ac:dyDescent="0.25">
      <c r="A52" s="19"/>
      <c r="B52" s="25" t="s">
        <v>216</v>
      </c>
      <c r="C52" s="49"/>
      <c r="D52" s="23">
        <f t="shared" si="5"/>
        <v>25</v>
      </c>
      <c r="E52" s="23">
        <v>0</v>
      </c>
      <c r="F52" s="23">
        <v>0</v>
      </c>
      <c r="G52" s="23">
        <v>25</v>
      </c>
      <c r="H52" s="23">
        <v>0</v>
      </c>
      <c r="I52" s="23">
        <f t="shared" si="42"/>
        <v>0</v>
      </c>
      <c r="J52" s="23">
        <v>0</v>
      </c>
      <c r="K52" s="23">
        <v>0</v>
      </c>
      <c r="L52" s="23">
        <v>0</v>
      </c>
      <c r="M52" s="23">
        <v>0</v>
      </c>
      <c r="N52" s="23">
        <f t="shared" si="41"/>
        <v>0</v>
      </c>
      <c r="O52" s="23">
        <v>0</v>
      </c>
      <c r="P52" s="23">
        <v>0</v>
      </c>
      <c r="Q52" s="23">
        <f t="shared" si="41"/>
        <v>0</v>
      </c>
      <c r="R52" s="23">
        <v>0</v>
      </c>
    </row>
    <row r="53" spans="1:18" s="21" customFormat="1" ht="36.75" customHeight="1" x14ac:dyDescent="0.25">
      <c r="A53" s="19"/>
      <c r="B53" s="25" t="s">
        <v>351</v>
      </c>
      <c r="C53" s="49"/>
      <c r="D53" s="23">
        <f t="shared" si="5"/>
        <v>100</v>
      </c>
      <c r="E53" s="23">
        <v>0</v>
      </c>
      <c r="F53" s="23">
        <v>0</v>
      </c>
      <c r="G53" s="23">
        <v>100</v>
      </c>
      <c r="H53" s="23">
        <v>0</v>
      </c>
      <c r="I53" s="23">
        <f t="shared" si="42"/>
        <v>7.5</v>
      </c>
      <c r="J53" s="23">
        <v>0</v>
      </c>
      <c r="K53" s="23">
        <v>0</v>
      </c>
      <c r="L53" s="23">
        <v>7.5</v>
      </c>
      <c r="M53" s="23">
        <v>0</v>
      </c>
      <c r="N53" s="23">
        <f t="shared" si="41"/>
        <v>7.5</v>
      </c>
      <c r="O53" s="23">
        <v>0</v>
      </c>
      <c r="P53" s="23">
        <v>0</v>
      </c>
      <c r="Q53" s="23">
        <f t="shared" si="41"/>
        <v>7.5</v>
      </c>
      <c r="R53" s="23">
        <v>0</v>
      </c>
    </row>
    <row r="54" spans="1:18" s="21" customFormat="1" ht="37.5" customHeight="1" x14ac:dyDescent="0.25">
      <c r="A54" s="19"/>
      <c r="B54" s="25" t="s">
        <v>242</v>
      </c>
      <c r="C54" s="49"/>
      <c r="D54" s="23">
        <f t="shared" si="5"/>
        <v>150</v>
      </c>
      <c r="E54" s="23">
        <v>0</v>
      </c>
      <c r="F54" s="23">
        <v>0</v>
      </c>
      <c r="G54" s="23">
        <v>150</v>
      </c>
      <c r="H54" s="23">
        <v>0</v>
      </c>
      <c r="I54" s="23">
        <f t="shared" si="42"/>
        <v>0</v>
      </c>
      <c r="J54" s="23">
        <v>0</v>
      </c>
      <c r="K54" s="23">
        <v>0</v>
      </c>
      <c r="L54" s="23">
        <v>0</v>
      </c>
      <c r="M54" s="23">
        <v>0</v>
      </c>
      <c r="N54" s="23">
        <f t="shared" si="41"/>
        <v>0</v>
      </c>
      <c r="O54" s="23">
        <v>0</v>
      </c>
      <c r="P54" s="23">
        <v>0</v>
      </c>
      <c r="Q54" s="23">
        <f t="shared" si="41"/>
        <v>0</v>
      </c>
      <c r="R54" s="23">
        <v>0</v>
      </c>
    </row>
    <row r="55" spans="1:18" s="21" customFormat="1" ht="36" customHeight="1" x14ac:dyDescent="0.25">
      <c r="A55" s="19"/>
      <c r="B55" s="25" t="s">
        <v>243</v>
      </c>
      <c r="C55" s="49"/>
      <c r="D55" s="23">
        <f t="shared" si="5"/>
        <v>202.1</v>
      </c>
      <c r="E55" s="23">
        <v>0</v>
      </c>
      <c r="F55" s="23">
        <v>0</v>
      </c>
      <c r="G55" s="23">
        <v>202.1</v>
      </c>
      <c r="H55" s="23">
        <v>0</v>
      </c>
      <c r="I55" s="23">
        <f t="shared" si="42"/>
        <v>0</v>
      </c>
      <c r="J55" s="23">
        <v>0</v>
      </c>
      <c r="K55" s="23">
        <v>0</v>
      </c>
      <c r="L55" s="23">
        <v>0</v>
      </c>
      <c r="M55" s="23">
        <v>0</v>
      </c>
      <c r="N55" s="23">
        <f t="shared" si="41"/>
        <v>0</v>
      </c>
      <c r="O55" s="23">
        <v>0</v>
      </c>
      <c r="P55" s="23">
        <v>0</v>
      </c>
      <c r="Q55" s="23">
        <f t="shared" si="41"/>
        <v>0</v>
      </c>
      <c r="R55" s="23">
        <v>0</v>
      </c>
    </row>
    <row r="56" spans="1:18" s="21" customFormat="1" ht="36.75" customHeight="1" x14ac:dyDescent="0.25">
      <c r="A56" s="19"/>
      <c r="B56" s="25" t="s">
        <v>244</v>
      </c>
      <c r="C56" s="49"/>
      <c r="D56" s="23">
        <f t="shared" si="5"/>
        <v>50.1</v>
      </c>
      <c r="E56" s="23">
        <v>0</v>
      </c>
      <c r="F56" s="23">
        <v>0</v>
      </c>
      <c r="G56" s="23">
        <v>50.1</v>
      </c>
      <c r="H56" s="23">
        <v>0</v>
      </c>
      <c r="I56" s="23">
        <f t="shared" si="42"/>
        <v>0</v>
      </c>
      <c r="J56" s="23">
        <v>0</v>
      </c>
      <c r="K56" s="23">
        <v>0</v>
      </c>
      <c r="L56" s="23">
        <v>0</v>
      </c>
      <c r="M56" s="23">
        <v>0</v>
      </c>
      <c r="N56" s="23">
        <f t="shared" si="41"/>
        <v>0</v>
      </c>
      <c r="O56" s="23">
        <v>0</v>
      </c>
      <c r="P56" s="23">
        <v>0</v>
      </c>
      <c r="Q56" s="23">
        <f t="shared" si="41"/>
        <v>0</v>
      </c>
      <c r="R56" s="23">
        <v>0</v>
      </c>
    </row>
    <row r="57" spans="1:18" s="21" customFormat="1" ht="36" customHeight="1" x14ac:dyDescent="0.25">
      <c r="A57" s="19"/>
      <c r="B57" s="25" t="s">
        <v>219</v>
      </c>
      <c r="C57" s="49"/>
      <c r="D57" s="23">
        <f t="shared" si="5"/>
        <v>60</v>
      </c>
      <c r="E57" s="23">
        <v>0</v>
      </c>
      <c r="F57" s="23">
        <v>0</v>
      </c>
      <c r="G57" s="23">
        <v>60</v>
      </c>
      <c r="H57" s="23">
        <v>0</v>
      </c>
      <c r="I57" s="23">
        <f t="shared" si="42"/>
        <v>0</v>
      </c>
      <c r="J57" s="23">
        <v>0</v>
      </c>
      <c r="K57" s="23">
        <v>0</v>
      </c>
      <c r="L57" s="23">
        <v>0</v>
      </c>
      <c r="M57" s="23">
        <v>0</v>
      </c>
      <c r="N57" s="23">
        <f t="shared" si="41"/>
        <v>0</v>
      </c>
      <c r="O57" s="23">
        <v>0</v>
      </c>
      <c r="P57" s="23">
        <v>0</v>
      </c>
      <c r="Q57" s="23">
        <f t="shared" si="41"/>
        <v>0</v>
      </c>
      <c r="R57" s="23">
        <v>0</v>
      </c>
    </row>
    <row r="58" spans="1:18" s="21" customFormat="1" ht="51" customHeight="1" x14ac:dyDescent="0.25">
      <c r="A58" s="19"/>
      <c r="B58" s="25" t="s">
        <v>245</v>
      </c>
      <c r="C58" s="49"/>
      <c r="D58" s="23">
        <f t="shared" si="5"/>
        <v>136</v>
      </c>
      <c r="E58" s="23">
        <v>0</v>
      </c>
      <c r="F58" s="23">
        <v>0</v>
      </c>
      <c r="G58" s="23">
        <v>136</v>
      </c>
      <c r="H58" s="23">
        <v>0</v>
      </c>
      <c r="I58" s="23">
        <f t="shared" si="42"/>
        <v>37.200000000000003</v>
      </c>
      <c r="J58" s="23">
        <v>0</v>
      </c>
      <c r="K58" s="23">
        <v>0</v>
      </c>
      <c r="L58" s="23">
        <v>37.200000000000003</v>
      </c>
      <c r="M58" s="23">
        <v>0</v>
      </c>
      <c r="N58" s="23">
        <f t="shared" si="41"/>
        <v>27.352941176470591</v>
      </c>
      <c r="O58" s="23">
        <v>0</v>
      </c>
      <c r="P58" s="23">
        <v>0</v>
      </c>
      <c r="Q58" s="23">
        <f t="shared" si="41"/>
        <v>27.352941176470591</v>
      </c>
      <c r="R58" s="23">
        <v>0</v>
      </c>
    </row>
    <row r="59" spans="1:18" s="21" customFormat="1" ht="24.75" customHeight="1" x14ac:dyDescent="0.25">
      <c r="A59" s="19"/>
      <c r="B59" s="25" t="s">
        <v>217</v>
      </c>
      <c r="C59" s="49"/>
      <c r="D59" s="23">
        <f t="shared" si="5"/>
        <v>211.1</v>
      </c>
      <c r="E59" s="23">
        <v>0</v>
      </c>
      <c r="F59" s="23">
        <v>0</v>
      </c>
      <c r="G59" s="23">
        <v>211.1</v>
      </c>
      <c r="H59" s="23">
        <v>0</v>
      </c>
      <c r="I59" s="23">
        <f t="shared" si="42"/>
        <v>211.1</v>
      </c>
      <c r="J59" s="23">
        <v>0</v>
      </c>
      <c r="K59" s="23">
        <v>0</v>
      </c>
      <c r="L59" s="23">
        <v>211.1</v>
      </c>
      <c r="M59" s="23">
        <v>0</v>
      </c>
      <c r="N59" s="23">
        <f t="shared" si="41"/>
        <v>100</v>
      </c>
      <c r="O59" s="23">
        <v>0</v>
      </c>
      <c r="P59" s="23">
        <v>0</v>
      </c>
      <c r="Q59" s="23">
        <f t="shared" si="41"/>
        <v>100</v>
      </c>
      <c r="R59" s="23">
        <v>0</v>
      </c>
    </row>
    <row r="60" spans="1:18" s="21" customFormat="1" ht="28.5" customHeight="1" x14ac:dyDescent="0.25">
      <c r="A60" s="19"/>
      <c r="B60" s="25" t="s">
        <v>218</v>
      </c>
      <c r="C60" s="49"/>
      <c r="D60" s="23">
        <f t="shared" si="5"/>
        <v>10</v>
      </c>
      <c r="E60" s="23">
        <v>0</v>
      </c>
      <c r="F60" s="23">
        <v>0</v>
      </c>
      <c r="G60" s="23">
        <v>10</v>
      </c>
      <c r="H60" s="23">
        <v>0</v>
      </c>
      <c r="I60" s="23">
        <f t="shared" si="42"/>
        <v>0</v>
      </c>
      <c r="J60" s="23">
        <v>0</v>
      </c>
      <c r="K60" s="23">
        <v>0</v>
      </c>
      <c r="L60" s="23">
        <v>0</v>
      </c>
      <c r="M60" s="23">
        <v>0</v>
      </c>
      <c r="N60" s="23">
        <f t="shared" si="41"/>
        <v>0</v>
      </c>
      <c r="O60" s="23">
        <v>0</v>
      </c>
      <c r="P60" s="23">
        <v>0</v>
      </c>
      <c r="Q60" s="23">
        <f t="shared" si="41"/>
        <v>0</v>
      </c>
      <c r="R60" s="23">
        <v>0</v>
      </c>
    </row>
    <row r="61" spans="1:18" s="21" customFormat="1" ht="27" customHeight="1" x14ac:dyDescent="0.25">
      <c r="A61" s="19"/>
      <c r="B61" s="25" t="s">
        <v>211</v>
      </c>
      <c r="C61" s="49"/>
      <c r="D61" s="23">
        <f t="shared" si="5"/>
        <v>51</v>
      </c>
      <c r="E61" s="23">
        <v>0</v>
      </c>
      <c r="F61" s="23">
        <v>0</v>
      </c>
      <c r="G61" s="23">
        <v>51</v>
      </c>
      <c r="H61" s="23">
        <v>0</v>
      </c>
      <c r="I61" s="23">
        <f t="shared" si="42"/>
        <v>0</v>
      </c>
      <c r="J61" s="23">
        <v>0</v>
      </c>
      <c r="K61" s="23">
        <v>0</v>
      </c>
      <c r="L61" s="23">
        <v>0</v>
      </c>
      <c r="M61" s="23">
        <v>0</v>
      </c>
      <c r="N61" s="23">
        <f t="shared" si="41"/>
        <v>0</v>
      </c>
      <c r="O61" s="23">
        <v>0</v>
      </c>
      <c r="P61" s="23">
        <v>0</v>
      </c>
      <c r="Q61" s="23">
        <f t="shared" si="41"/>
        <v>0</v>
      </c>
      <c r="R61" s="23">
        <v>0</v>
      </c>
    </row>
    <row r="62" spans="1:18" s="21" customFormat="1" ht="27.75" customHeight="1" x14ac:dyDescent="0.25">
      <c r="A62" s="19"/>
      <c r="B62" s="25" t="s">
        <v>246</v>
      </c>
      <c r="C62" s="49"/>
      <c r="D62" s="23">
        <f t="shared" si="5"/>
        <v>750</v>
      </c>
      <c r="E62" s="23">
        <v>0</v>
      </c>
      <c r="F62" s="23">
        <v>0</v>
      </c>
      <c r="G62" s="23">
        <v>750</v>
      </c>
      <c r="H62" s="23">
        <v>0</v>
      </c>
      <c r="I62" s="23">
        <f t="shared" si="42"/>
        <v>0</v>
      </c>
      <c r="J62" s="23">
        <v>0</v>
      </c>
      <c r="K62" s="23">
        <v>0</v>
      </c>
      <c r="L62" s="23">
        <v>0</v>
      </c>
      <c r="M62" s="23">
        <v>0</v>
      </c>
      <c r="N62" s="23">
        <f t="shared" si="41"/>
        <v>0</v>
      </c>
      <c r="O62" s="23">
        <v>0</v>
      </c>
      <c r="P62" s="23">
        <v>0</v>
      </c>
      <c r="Q62" s="23">
        <f t="shared" si="41"/>
        <v>0</v>
      </c>
      <c r="R62" s="23">
        <v>0</v>
      </c>
    </row>
    <row r="63" spans="1:18" s="21" customFormat="1" ht="36.75" customHeight="1" x14ac:dyDescent="0.25">
      <c r="A63" s="19"/>
      <c r="B63" s="25" t="s">
        <v>212</v>
      </c>
      <c r="C63" s="49"/>
      <c r="D63" s="23">
        <f t="shared" si="5"/>
        <v>150</v>
      </c>
      <c r="E63" s="23">
        <v>0</v>
      </c>
      <c r="F63" s="23">
        <v>0</v>
      </c>
      <c r="G63" s="23">
        <v>150</v>
      </c>
      <c r="H63" s="23">
        <v>0</v>
      </c>
      <c r="I63" s="23">
        <f t="shared" si="42"/>
        <v>0</v>
      </c>
      <c r="J63" s="23">
        <v>0</v>
      </c>
      <c r="K63" s="23">
        <v>0</v>
      </c>
      <c r="L63" s="23">
        <v>0</v>
      </c>
      <c r="M63" s="23">
        <v>0</v>
      </c>
      <c r="N63" s="23">
        <f t="shared" si="41"/>
        <v>0</v>
      </c>
      <c r="O63" s="23">
        <v>0</v>
      </c>
      <c r="P63" s="23">
        <v>0</v>
      </c>
      <c r="Q63" s="23">
        <f t="shared" si="41"/>
        <v>0</v>
      </c>
      <c r="R63" s="23">
        <v>0</v>
      </c>
    </row>
    <row r="64" spans="1:18" s="21" customFormat="1" ht="36.75" customHeight="1" x14ac:dyDescent="0.25">
      <c r="A64" s="19"/>
      <c r="B64" s="25" t="s">
        <v>247</v>
      </c>
      <c r="C64" s="49"/>
      <c r="D64" s="23">
        <f t="shared" si="5"/>
        <v>150</v>
      </c>
      <c r="E64" s="23">
        <v>0</v>
      </c>
      <c r="F64" s="23">
        <v>0</v>
      </c>
      <c r="G64" s="23">
        <v>150</v>
      </c>
      <c r="H64" s="23">
        <v>0</v>
      </c>
      <c r="I64" s="23">
        <f t="shared" si="42"/>
        <v>0</v>
      </c>
      <c r="J64" s="23">
        <v>0</v>
      </c>
      <c r="K64" s="23">
        <v>0</v>
      </c>
      <c r="L64" s="23">
        <v>0</v>
      </c>
      <c r="M64" s="23">
        <v>0</v>
      </c>
      <c r="N64" s="23">
        <f t="shared" si="41"/>
        <v>0</v>
      </c>
      <c r="O64" s="23">
        <v>0</v>
      </c>
      <c r="P64" s="23">
        <v>0</v>
      </c>
      <c r="Q64" s="23">
        <f t="shared" si="41"/>
        <v>0</v>
      </c>
      <c r="R64" s="23">
        <v>0</v>
      </c>
    </row>
    <row r="65" spans="1:18" s="21" customFormat="1" ht="60.75" customHeight="1" x14ac:dyDescent="0.25">
      <c r="A65" s="19"/>
      <c r="B65" s="25" t="s">
        <v>248</v>
      </c>
      <c r="C65" s="49"/>
      <c r="D65" s="23">
        <f t="shared" si="5"/>
        <v>50</v>
      </c>
      <c r="E65" s="23">
        <v>0</v>
      </c>
      <c r="F65" s="23">
        <v>0</v>
      </c>
      <c r="G65" s="23">
        <v>50</v>
      </c>
      <c r="H65" s="23">
        <v>0</v>
      </c>
      <c r="I65" s="23">
        <f t="shared" si="42"/>
        <v>0</v>
      </c>
      <c r="J65" s="23">
        <v>0</v>
      </c>
      <c r="K65" s="23">
        <v>0</v>
      </c>
      <c r="L65" s="23">
        <v>0</v>
      </c>
      <c r="M65" s="23">
        <v>0</v>
      </c>
      <c r="N65" s="23">
        <f t="shared" si="41"/>
        <v>0</v>
      </c>
      <c r="O65" s="23">
        <v>0</v>
      </c>
      <c r="P65" s="23">
        <v>0</v>
      </c>
      <c r="Q65" s="23">
        <f t="shared" si="41"/>
        <v>0</v>
      </c>
      <c r="R65" s="23">
        <v>0</v>
      </c>
    </row>
    <row r="66" spans="1:18" s="21" customFormat="1" ht="16.5" customHeight="1" x14ac:dyDescent="0.25">
      <c r="A66" s="19"/>
      <c r="B66" s="25" t="s">
        <v>213</v>
      </c>
      <c r="C66" s="49"/>
      <c r="D66" s="23">
        <f t="shared" si="5"/>
        <v>758.8</v>
      </c>
      <c r="E66" s="23">
        <v>0</v>
      </c>
      <c r="F66" s="23">
        <v>0</v>
      </c>
      <c r="G66" s="23">
        <v>758.8</v>
      </c>
      <c r="H66" s="23">
        <v>0</v>
      </c>
      <c r="I66" s="23">
        <f t="shared" si="42"/>
        <v>343.8</v>
      </c>
      <c r="J66" s="23">
        <v>0</v>
      </c>
      <c r="K66" s="23">
        <v>0</v>
      </c>
      <c r="L66" s="23">
        <v>343.8</v>
      </c>
      <c r="M66" s="23">
        <v>0</v>
      </c>
      <c r="N66" s="23">
        <f t="shared" si="41"/>
        <v>45.308381655245128</v>
      </c>
      <c r="O66" s="23">
        <v>0</v>
      </c>
      <c r="P66" s="23">
        <v>0</v>
      </c>
      <c r="Q66" s="23">
        <f t="shared" si="41"/>
        <v>45.308381655245128</v>
      </c>
      <c r="R66" s="23">
        <v>0</v>
      </c>
    </row>
    <row r="67" spans="1:18" s="21" customFormat="1" ht="134.25" customHeight="1" x14ac:dyDescent="0.25">
      <c r="A67" s="19"/>
      <c r="B67" s="25" t="s">
        <v>249</v>
      </c>
      <c r="C67" s="49"/>
      <c r="D67" s="23">
        <f t="shared" si="5"/>
        <v>44.1</v>
      </c>
      <c r="E67" s="23">
        <v>0</v>
      </c>
      <c r="F67" s="23">
        <v>37.9</v>
      </c>
      <c r="G67" s="23">
        <v>6.2</v>
      </c>
      <c r="H67" s="23">
        <v>0</v>
      </c>
      <c r="I67" s="23">
        <f>J67+K67+L67</f>
        <v>0</v>
      </c>
      <c r="J67" s="23">
        <v>0</v>
      </c>
      <c r="K67" s="23">
        <v>0</v>
      </c>
      <c r="L67" s="23">
        <v>0</v>
      </c>
      <c r="M67" s="23">
        <v>0</v>
      </c>
      <c r="N67" s="23">
        <f t="shared" si="41"/>
        <v>0</v>
      </c>
      <c r="O67" s="23">
        <v>0</v>
      </c>
      <c r="P67" s="23">
        <f t="shared" si="41"/>
        <v>0</v>
      </c>
      <c r="Q67" s="23">
        <f t="shared" si="41"/>
        <v>0</v>
      </c>
      <c r="R67" s="23">
        <v>0</v>
      </c>
    </row>
    <row r="68" spans="1:18" s="21" customFormat="1" ht="27.75" customHeight="1" x14ac:dyDescent="0.25">
      <c r="A68" s="19"/>
      <c r="B68" s="25" t="s">
        <v>214</v>
      </c>
      <c r="C68" s="49"/>
      <c r="D68" s="23">
        <f t="shared" si="5"/>
        <v>51.7</v>
      </c>
      <c r="E68" s="23">
        <v>0</v>
      </c>
      <c r="F68" s="23">
        <v>0</v>
      </c>
      <c r="G68" s="23">
        <v>51.7</v>
      </c>
      <c r="H68" s="23">
        <v>0</v>
      </c>
      <c r="I68" s="23">
        <f t="shared" si="42"/>
        <v>0</v>
      </c>
      <c r="J68" s="23">
        <v>0</v>
      </c>
      <c r="K68" s="23">
        <v>0</v>
      </c>
      <c r="L68" s="23">
        <v>0</v>
      </c>
      <c r="M68" s="23">
        <v>0</v>
      </c>
      <c r="N68" s="23">
        <f t="shared" si="41"/>
        <v>0</v>
      </c>
      <c r="O68" s="23">
        <v>0</v>
      </c>
      <c r="P68" s="23">
        <v>0</v>
      </c>
      <c r="Q68" s="23">
        <f t="shared" si="41"/>
        <v>0</v>
      </c>
      <c r="R68" s="23">
        <v>0</v>
      </c>
    </row>
    <row r="69" spans="1:18" s="21" customFormat="1" ht="25.5" customHeight="1" x14ac:dyDescent="0.25">
      <c r="A69" s="19"/>
      <c r="B69" s="25" t="s">
        <v>250</v>
      </c>
      <c r="C69" s="49"/>
      <c r="D69" s="23">
        <f t="shared" si="5"/>
        <v>980</v>
      </c>
      <c r="E69" s="23">
        <v>0</v>
      </c>
      <c r="F69" s="23">
        <v>0</v>
      </c>
      <c r="G69" s="23">
        <v>980</v>
      </c>
      <c r="H69" s="23">
        <v>0</v>
      </c>
      <c r="I69" s="23">
        <f t="shared" si="42"/>
        <v>0</v>
      </c>
      <c r="J69" s="23">
        <v>0</v>
      </c>
      <c r="K69" s="23">
        <v>0</v>
      </c>
      <c r="L69" s="23">
        <v>0</v>
      </c>
      <c r="M69" s="23">
        <v>0</v>
      </c>
      <c r="N69" s="23">
        <f t="shared" si="41"/>
        <v>0</v>
      </c>
      <c r="O69" s="23">
        <v>0</v>
      </c>
      <c r="P69" s="23">
        <v>0</v>
      </c>
      <c r="Q69" s="23">
        <f t="shared" si="41"/>
        <v>0</v>
      </c>
      <c r="R69" s="23">
        <v>0</v>
      </c>
    </row>
    <row r="70" spans="1:18" s="21" customFormat="1" ht="36.75" customHeight="1" x14ac:dyDescent="0.25">
      <c r="A70" s="19"/>
      <c r="B70" s="25" t="s">
        <v>352</v>
      </c>
      <c r="C70" s="49"/>
      <c r="D70" s="23">
        <f t="shared" si="5"/>
        <v>12</v>
      </c>
      <c r="E70" s="23">
        <v>0</v>
      </c>
      <c r="F70" s="23">
        <v>0</v>
      </c>
      <c r="G70" s="23">
        <v>12</v>
      </c>
      <c r="H70" s="23">
        <v>0</v>
      </c>
      <c r="I70" s="23">
        <f t="shared" si="42"/>
        <v>12</v>
      </c>
      <c r="J70" s="23">
        <v>0</v>
      </c>
      <c r="K70" s="23">
        <v>0</v>
      </c>
      <c r="L70" s="23">
        <v>12</v>
      </c>
      <c r="M70" s="23">
        <v>0</v>
      </c>
      <c r="N70" s="23">
        <f t="shared" si="41"/>
        <v>100</v>
      </c>
      <c r="O70" s="23">
        <v>0</v>
      </c>
      <c r="P70" s="23">
        <v>0</v>
      </c>
      <c r="Q70" s="23">
        <f t="shared" si="41"/>
        <v>100</v>
      </c>
      <c r="R70" s="23">
        <v>0</v>
      </c>
    </row>
    <row r="71" spans="1:18" s="21" customFormat="1" ht="85.5" customHeight="1" x14ac:dyDescent="0.25">
      <c r="A71" s="19"/>
      <c r="B71" s="25" t="s">
        <v>252</v>
      </c>
      <c r="C71" s="49"/>
      <c r="D71" s="23">
        <f t="shared" si="5"/>
        <v>15</v>
      </c>
      <c r="E71" s="23">
        <v>0</v>
      </c>
      <c r="F71" s="23">
        <v>0</v>
      </c>
      <c r="G71" s="23">
        <v>15</v>
      </c>
      <c r="H71" s="23">
        <v>0</v>
      </c>
      <c r="I71" s="23">
        <f t="shared" si="42"/>
        <v>0</v>
      </c>
      <c r="J71" s="23">
        <v>0</v>
      </c>
      <c r="K71" s="23">
        <v>0</v>
      </c>
      <c r="L71" s="23">
        <v>0</v>
      </c>
      <c r="M71" s="23">
        <v>0</v>
      </c>
      <c r="N71" s="23">
        <f t="shared" si="41"/>
        <v>0</v>
      </c>
      <c r="O71" s="23">
        <v>0</v>
      </c>
      <c r="P71" s="23">
        <v>0</v>
      </c>
      <c r="Q71" s="23">
        <f t="shared" si="41"/>
        <v>0</v>
      </c>
      <c r="R71" s="23">
        <v>0</v>
      </c>
    </row>
    <row r="72" spans="1:18" s="21" customFormat="1" ht="24.75" customHeight="1" x14ac:dyDescent="0.25">
      <c r="A72" s="19"/>
      <c r="B72" s="25" t="s">
        <v>353</v>
      </c>
      <c r="C72" s="49"/>
      <c r="D72" s="23">
        <f t="shared" si="5"/>
        <v>100</v>
      </c>
      <c r="E72" s="23">
        <v>0</v>
      </c>
      <c r="F72" s="23">
        <v>0</v>
      </c>
      <c r="G72" s="23">
        <v>100</v>
      </c>
      <c r="H72" s="23">
        <v>0</v>
      </c>
      <c r="I72" s="23">
        <f t="shared" si="42"/>
        <v>0</v>
      </c>
      <c r="J72" s="23">
        <v>0</v>
      </c>
      <c r="K72" s="23">
        <v>0</v>
      </c>
      <c r="L72" s="23">
        <v>0</v>
      </c>
      <c r="M72" s="23">
        <v>0</v>
      </c>
      <c r="N72" s="23">
        <f t="shared" si="41"/>
        <v>0</v>
      </c>
      <c r="O72" s="23">
        <v>0</v>
      </c>
      <c r="P72" s="23">
        <v>0</v>
      </c>
      <c r="Q72" s="23">
        <f t="shared" si="41"/>
        <v>0</v>
      </c>
      <c r="R72" s="23">
        <v>0</v>
      </c>
    </row>
    <row r="73" spans="1:18" s="21" customFormat="1" ht="36.75" customHeight="1" x14ac:dyDescent="0.25">
      <c r="A73" s="19"/>
      <c r="B73" s="25" t="s">
        <v>354</v>
      </c>
      <c r="C73" s="49"/>
      <c r="D73" s="23">
        <f t="shared" ref="D73" si="43">E73+F73+G73</f>
        <v>100</v>
      </c>
      <c r="E73" s="23">
        <v>0</v>
      </c>
      <c r="F73" s="23">
        <v>0</v>
      </c>
      <c r="G73" s="23">
        <v>100</v>
      </c>
      <c r="H73" s="23">
        <v>0</v>
      </c>
      <c r="I73" s="23">
        <f t="shared" ref="I73" si="44">J73+K73+L73</f>
        <v>0</v>
      </c>
      <c r="J73" s="23">
        <v>0</v>
      </c>
      <c r="K73" s="23">
        <v>0</v>
      </c>
      <c r="L73" s="23">
        <v>0</v>
      </c>
      <c r="M73" s="23">
        <v>0</v>
      </c>
      <c r="N73" s="23">
        <f t="shared" ref="N73" si="45">I73/D73*100</f>
        <v>0</v>
      </c>
      <c r="O73" s="23">
        <v>0</v>
      </c>
      <c r="P73" s="23">
        <v>0</v>
      </c>
      <c r="Q73" s="23">
        <f t="shared" ref="Q73" si="46">L73/G73*100</f>
        <v>0</v>
      </c>
      <c r="R73" s="23">
        <v>0</v>
      </c>
    </row>
    <row r="74" spans="1:18" s="21" customFormat="1" ht="36.75" customHeight="1" x14ac:dyDescent="0.25">
      <c r="A74" s="19"/>
      <c r="B74" s="25" t="s">
        <v>251</v>
      </c>
      <c r="C74" s="49"/>
      <c r="D74" s="23">
        <f t="shared" si="5"/>
        <v>1030</v>
      </c>
      <c r="E74" s="23">
        <v>0</v>
      </c>
      <c r="F74" s="23">
        <v>0</v>
      </c>
      <c r="G74" s="23">
        <v>1030</v>
      </c>
      <c r="H74" s="23">
        <v>0</v>
      </c>
      <c r="I74" s="23">
        <f t="shared" si="42"/>
        <v>0</v>
      </c>
      <c r="J74" s="23">
        <v>0</v>
      </c>
      <c r="K74" s="23">
        <v>0</v>
      </c>
      <c r="L74" s="23">
        <v>0</v>
      </c>
      <c r="M74" s="23">
        <v>0</v>
      </c>
      <c r="N74" s="23">
        <f t="shared" si="41"/>
        <v>0</v>
      </c>
      <c r="O74" s="23">
        <v>0</v>
      </c>
      <c r="P74" s="23">
        <v>0</v>
      </c>
      <c r="Q74" s="23">
        <f t="shared" si="41"/>
        <v>0</v>
      </c>
      <c r="R74" s="23">
        <v>0</v>
      </c>
    </row>
    <row r="75" spans="1:18" s="21" customFormat="1" ht="24" customHeight="1" x14ac:dyDescent="0.25">
      <c r="A75" s="19"/>
      <c r="B75" s="19" t="s">
        <v>77</v>
      </c>
      <c r="C75" s="32" t="s">
        <v>56</v>
      </c>
      <c r="D75" s="20">
        <f>D76+D77+D78+D79</f>
        <v>9870.1999999999989</v>
      </c>
      <c r="E75" s="20">
        <f t="shared" ref="E75:L75" si="47">E76+E77+E78+E79</f>
        <v>0</v>
      </c>
      <c r="F75" s="20">
        <f t="shared" si="47"/>
        <v>390.5</v>
      </c>
      <c r="G75" s="20">
        <f t="shared" si="47"/>
        <v>9479.6999999999989</v>
      </c>
      <c r="H75" s="20">
        <f t="shared" si="47"/>
        <v>0</v>
      </c>
      <c r="I75" s="20">
        <f t="shared" si="47"/>
        <v>1865.1999999999998</v>
      </c>
      <c r="J75" s="20">
        <f t="shared" si="47"/>
        <v>0</v>
      </c>
      <c r="K75" s="20">
        <f t="shared" si="47"/>
        <v>80.099999999999994</v>
      </c>
      <c r="L75" s="20">
        <f t="shared" si="47"/>
        <v>1785.1</v>
      </c>
      <c r="M75" s="20">
        <v>0</v>
      </c>
      <c r="N75" s="20">
        <f t="shared" si="41"/>
        <v>18.897286782436019</v>
      </c>
      <c r="O75" s="20">
        <v>0</v>
      </c>
      <c r="P75" s="20">
        <f t="shared" si="41"/>
        <v>20.512163892445582</v>
      </c>
      <c r="Q75" s="20">
        <f t="shared" si="41"/>
        <v>18.830764686646205</v>
      </c>
      <c r="R75" s="20">
        <v>0</v>
      </c>
    </row>
    <row r="76" spans="1:18" s="21" customFormat="1" ht="27" customHeight="1" x14ac:dyDescent="0.25">
      <c r="A76" s="19"/>
      <c r="B76" s="25" t="s">
        <v>220</v>
      </c>
      <c r="C76" s="50" t="s">
        <v>56</v>
      </c>
      <c r="D76" s="23">
        <f t="shared" si="5"/>
        <v>69.3</v>
      </c>
      <c r="E76" s="23">
        <v>0</v>
      </c>
      <c r="F76" s="23">
        <v>0</v>
      </c>
      <c r="G76" s="23">
        <v>69.3</v>
      </c>
      <c r="H76" s="23">
        <v>0</v>
      </c>
      <c r="I76" s="23">
        <f t="shared" ref="I76:I79" si="48">J76+K76+L76</f>
        <v>0</v>
      </c>
      <c r="J76" s="23">
        <v>0</v>
      </c>
      <c r="K76" s="23">
        <v>0</v>
      </c>
      <c r="L76" s="23">
        <v>0</v>
      </c>
      <c r="M76" s="23">
        <v>0</v>
      </c>
      <c r="N76" s="23">
        <f t="shared" si="41"/>
        <v>0</v>
      </c>
      <c r="O76" s="23">
        <v>0</v>
      </c>
      <c r="P76" s="23">
        <v>0</v>
      </c>
      <c r="Q76" s="23">
        <f t="shared" si="41"/>
        <v>0</v>
      </c>
      <c r="R76" s="23">
        <v>0</v>
      </c>
    </row>
    <row r="77" spans="1:18" s="21" customFormat="1" ht="37.5" customHeight="1" x14ac:dyDescent="0.25">
      <c r="A77" s="19"/>
      <c r="B77" s="25" t="s">
        <v>253</v>
      </c>
      <c r="C77" s="50"/>
      <c r="D77" s="23">
        <f t="shared" si="5"/>
        <v>36</v>
      </c>
      <c r="E77" s="23">
        <v>0</v>
      </c>
      <c r="F77" s="23">
        <v>0</v>
      </c>
      <c r="G77" s="23">
        <v>36</v>
      </c>
      <c r="H77" s="23">
        <v>0</v>
      </c>
      <c r="I77" s="23">
        <f t="shared" si="48"/>
        <v>9</v>
      </c>
      <c r="J77" s="23">
        <v>0</v>
      </c>
      <c r="K77" s="23">
        <v>0</v>
      </c>
      <c r="L77" s="23">
        <v>9</v>
      </c>
      <c r="M77" s="23">
        <v>0</v>
      </c>
      <c r="N77" s="23">
        <f t="shared" si="41"/>
        <v>25</v>
      </c>
      <c r="O77" s="23">
        <v>0</v>
      </c>
      <c r="P77" s="23">
        <v>0</v>
      </c>
      <c r="Q77" s="23">
        <f t="shared" si="41"/>
        <v>25</v>
      </c>
      <c r="R77" s="23">
        <v>0</v>
      </c>
    </row>
    <row r="78" spans="1:18" s="21" customFormat="1" ht="49.5" customHeight="1" x14ac:dyDescent="0.25">
      <c r="A78" s="19"/>
      <c r="B78" s="25" t="s">
        <v>221</v>
      </c>
      <c r="C78" s="50"/>
      <c r="D78" s="23">
        <f t="shared" si="5"/>
        <v>9374.4</v>
      </c>
      <c r="E78" s="23">
        <v>0</v>
      </c>
      <c r="F78" s="23">
        <v>0</v>
      </c>
      <c r="G78" s="23">
        <v>9374.4</v>
      </c>
      <c r="H78" s="23">
        <v>0</v>
      </c>
      <c r="I78" s="23">
        <f t="shared" si="48"/>
        <v>1776.1</v>
      </c>
      <c r="J78" s="23">
        <v>0</v>
      </c>
      <c r="K78" s="23">
        <v>0</v>
      </c>
      <c r="L78" s="23">
        <v>1776.1</v>
      </c>
      <c r="M78" s="23">
        <v>0</v>
      </c>
      <c r="N78" s="23">
        <f t="shared" si="41"/>
        <v>18.946279228537293</v>
      </c>
      <c r="O78" s="23">
        <v>0</v>
      </c>
      <c r="P78" s="23">
        <v>0</v>
      </c>
      <c r="Q78" s="23">
        <f t="shared" si="41"/>
        <v>18.946279228537293</v>
      </c>
      <c r="R78" s="23">
        <v>0</v>
      </c>
    </row>
    <row r="79" spans="1:18" s="21" customFormat="1" ht="84.75" customHeight="1" x14ac:dyDescent="0.25">
      <c r="A79" s="19"/>
      <c r="B79" s="25" t="s">
        <v>254</v>
      </c>
      <c r="C79" s="50"/>
      <c r="D79" s="23">
        <f t="shared" si="5"/>
        <v>390.5</v>
      </c>
      <c r="E79" s="23">
        <v>0</v>
      </c>
      <c r="F79" s="37">
        <v>390.5</v>
      </c>
      <c r="G79" s="37">
        <v>0</v>
      </c>
      <c r="H79" s="23">
        <v>0</v>
      </c>
      <c r="I79" s="23">
        <f t="shared" si="48"/>
        <v>80.099999999999994</v>
      </c>
      <c r="J79" s="23">
        <v>0</v>
      </c>
      <c r="K79" s="37">
        <v>80.099999999999994</v>
      </c>
      <c r="L79" s="37">
        <v>0</v>
      </c>
      <c r="M79" s="23">
        <v>0</v>
      </c>
      <c r="N79" s="23">
        <f t="shared" si="41"/>
        <v>20.512163892445582</v>
      </c>
      <c r="O79" s="23">
        <v>0</v>
      </c>
      <c r="P79" s="23">
        <f t="shared" si="41"/>
        <v>20.512163892445582</v>
      </c>
      <c r="Q79" s="23">
        <v>0</v>
      </c>
      <c r="R79" s="23">
        <v>0</v>
      </c>
    </row>
    <row r="80" spans="1:18" s="21" customFormat="1" ht="24.75" customHeight="1" x14ac:dyDescent="0.25">
      <c r="A80" s="19"/>
      <c r="B80" s="19" t="s">
        <v>78</v>
      </c>
      <c r="C80" s="32" t="s">
        <v>56</v>
      </c>
      <c r="D80" s="37">
        <f>D81</f>
        <v>1550.6</v>
      </c>
      <c r="E80" s="37">
        <f>E81</f>
        <v>0</v>
      </c>
      <c r="F80" s="37">
        <f t="shared" ref="F80:L80" si="49">F81</f>
        <v>0</v>
      </c>
      <c r="G80" s="37">
        <f t="shared" si="49"/>
        <v>1550.6</v>
      </c>
      <c r="H80" s="37">
        <f t="shared" si="49"/>
        <v>0</v>
      </c>
      <c r="I80" s="37">
        <f t="shared" si="49"/>
        <v>0</v>
      </c>
      <c r="J80" s="37">
        <f t="shared" si="49"/>
        <v>0</v>
      </c>
      <c r="K80" s="37">
        <f t="shared" si="49"/>
        <v>0</v>
      </c>
      <c r="L80" s="37">
        <f t="shared" si="49"/>
        <v>0</v>
      </c>
      <c r="M80" s="20">
        <v>0</v>
      </c>
      <c r="N80" s="20">
        <f t="shared" si="41"/>
        <v>0</v>
      </c>
      <c r="O80" s="20">
        <v>0</v>
      </c>
      <c r="P80" s="20">
        <v>0</v>
      </c>
      <c r="Q80" s="20">
        <f t="shared" si="41"/>
        <v>0</v>
      </c>
      <c r="R80" s="20">
        <v>0</v>
      </c>
    </row>
    <row r="81" spans="1:18" s="21" customFormat="1" ht="76.5" customHeight="1" x14ac:dyDescent="0.25">
      <c r="A81" s="19"/>
      <c r="B81" s="34" t="s">
        <v>255</v>
      </c>
      <c r="C81" s="37"/>
      <c r="D81" s="23">
        <f t="shared" ref="D81" si="50">E81+F81+G81</f>
        <v>1550.6</v>
      </c>
      <c r="E81" s="23">
        <v>0</v>
      </c>
      <c r="F81" s="23">
        <v>0</v>
      </c>
      <c r="G81" s="23">
        <v>1550.6</v>
      </c>
      <c r="H81" s="23">
        <v>0</v>
      </c>
      <c r="I81" s="23">
        <f t="shared" ref="I81" si="51">J81+K81+L81</f>
        <v>0</v>
      </c>
      <c r="J81" s="23">
        <v>0</v>
      </c>
      <c r="K81" s="23">
        <v>0</v>
      </c>
      <c r="L81" s="23">
        <v>0</v>
      </c>
      <c r="M81" s="23">
        <v>0</v>
      </c>
      <c r="N81" s="23">
        <f t="shared" si="41"/>
        <v>0</v>
      </c>
      <c r="O81" s="23">
        <v>0</v>
      </c>
      <c r="P81" s="23">
        <v>0</v>
      </c>
      <c r="Q81" s="23">
        <f t="shared" si="41"/>
        <v>0</v>
      </c>
      <c r="R81" s="23">
        <v>0</v>
      </c>
    </row>
    <row r="82" spans="1:18" s="21" customFormat="1" ht="38.25" customHeight="1" x14ac:dyDescent="0.25">
      <c r="A82" s="19"/>
      <c r="B82" s="19" t="s">
        <v>79</v>
      </c>
      <c r="C82" s="32" t="s">
        <v>56</v>
      </c>
      <c r="D82" s="20">
        <f>D83+D84+D85+D86</f>
        <v>99606.2</v>
      </c>
      <c r="E82" s="20">
        <f t="shared" ref="E82:L82" si="52">E83+E84+E85+E86</f>
        <v>0</v>
      </c>
      <c r="F82" s="20">
        <f t="shared" si="52"/>
        <v>0</v>
      </c>
      <c r="G82" s="20">
        <f t="shared" si="52"/>
        <v>99606.2</v>
      </c>
      <c r="H82" s="20">
        <f t="shared" si="52"/>
        <v>0</v>
      </c>
      <c r="I82" s="20">
        <f t="shared" si="52"/>
        <v>22201.899999999998</v>
      </c>
      <c r="J82" s="20">
        <f t="shared" si="52"/>
        <v>0</v>
      </c>
      <c r="K82" s="20">
        <f t="shared" si="52"/>
        <v>0</v>
      </c>
      <c r="L82" s="20">
        <f t="shared" si="52"/>
        <v>22201.899999999998</v>
      </c>
      <c r="M82" s="20">
        <v>0</v>
      </c>
      <c r="N82" s="20">
        <f t="shared" si="41"/>
        <v>22.289676747029802</v>
      </c>
      <c r="O82" s="20">
        <v>0</v>
      </c>
      <c r="P82" s="20">
        <v>0</v>
      </c>
      <c r="Q82" s="20">
        <f t="shared" si="41"/>
        <v>22.289676747029802</v>
      </c>
      <c r="R82" s="20">
        <v>0</v>
      </c>
    </row>
    <row r="83" spans="1:18" s="21" customFormat="1" ht="27.75" customHeight="1" x14ac:dyDescent="0.25">
      <c r="A83" s="19"/>
      <c r="B83" s="25" t="s">
        <v>222</v>
      </c>
      <c r="C83" s="49" t="s">
        <v>56</v>
      </c>
      <c r="D83" s="23">
        <f t="shared" si="5"/>
        <v>30639.4</v>
      </c>
      <c r="E83" s="23">
        <v>0</v>
      </c>
      <c r="F83" s="23">
        <v>0</v>
      </c>
      <c r="G83" s="23">
        <v>30639.4</v>
      </c>
      <c r="H83" s="23">
        <v>0</v>
      </c>
      <c r="I83" s="23">
        <f t="shared" ref="I83:I86" si="53">J83+K83+L83</f>
        <v>6582.9</v>
      </c>
      <c r="J83" s="23">
        <v>0</v>
      </c>
      <c r="K83" s="23">
        <v>0</v>
      </c>
      <c r="L83" s="23">
        <v>6582.9</v>
      </c>
      <c r="M83" s="23">
        <v>0</v>
      </c>
      <c r="N83" s="23">
        <f t="shared" si="41"/>
        <v>21.485081300547659</v>
      </c>
      <c r="O83" s="23">
        <v>0</v>
      </c>
      <c r="P83" s="23">
        <v>0</v>
      </c>
      <c r="Q83" s="23">
        <f t="shared" si="41"/>
        <v>21.485081300547659</v>
      </c>
      <c r="R83" s="23">
        <v>0</v>
      </c>
    </row>
    <row r="84" spans="1:18" s="21" customFormat="1" ht="27.75" customHeight="1" x14ac:dyDescent="0.25">
      <c r="A84" s="19"/>
      <c r="B84" s="25" t="s">
        <v>256</v>
      </c>
      <c r="C84" s="49"/>
      <c r="D84" s="23">
        <f t="shared" si="5"/>
        <v>9841.1</v>
      </c>
      <c r="E84" s="23">
        <v>0</v>
      </c>
      <c r="F84" s="23">
        <v>0</v>
      </c>
      <c r="G84" s="23">
        <v>9841.1</v>
      </c>
      <c r="H84" s="23">
        <v>0</v>
      </c>
      <c r="I84" s="23">
        <f t="shared" si="53"/>
        <v>2584</v>
      </c>
      <c r="J84" s="23">
        <v>0</v>
      </c>
      <c r="K84" s="23">
        <v>0</v>
      </c>
      <c r="L84" s="23">
        <v>2584</v>
      </c>
      <c r="M84" s="23">
        <v>0</v>
      </c>
      <c r="N84" s="23">
        <f t="shared" si="41"/>
        <v>26.257227342471879</v>
      </c>
      <c r="O84" s="23">
        <v>0</v>
      </c>
      <c r="P84" s="23">
        <v>0</v>
      </c>
      <c r="Q84" s="23">
        <f t="shared" si="41"/>
        <v>26.257227342471879</v>
      </c>
      <c r="R84" s="23">
        <v>0</v>
      </c>
    </row>
    <row r="85" spans="1:18" s="21" customFormat="1" ht="51" customHeight="1" x14ac:dyDescent="0.25">
      <c r="A85" s="19"/>
      <c r="B85" s="25" t="s">
        <v>355</v>
      </c>
      <c r="C85" s="49"/>
      <c r="D85" s="23">
        <f t="shared" si="5"/>
        <v>54422.3</v>
      </c>
      <c r="E85" s="23">
        <v>0</v>
      </c>
      <c r="F85" s="23">
        <v>0</v>
      </c>
      <c r="G85" s="23">
        <v>54422.3</v>
      </c>
      <c r="H85" s="23">
        <v>0</v>
      </c>
      <c r="I85" s="23">
        <f t="shared" si="53"/>
        <v>12229.7</v>
      </c>
      <c r="J85" s="23">
        <v>0</v>
      </c>
      <c r="K85" s="23">
        <v>0</v>
      </c>
      <c r="L85" s="23">
        <v>12229.7</v>
      </c>
      <c r="M85" s="23">
        <v>0</v>
      </c>
      <c r="N85" s="23">
        <f t="shared" si="41"/>
        <v>22.471854368521726</v>
      </c>
      <c r="O85" s="23">
        <v>0</v>
      </c>
      <c r="P85" s="23">
        <v>0</v>
      </c>
      <c r="Q85" s="23">
        <f t="shared" si="41"/>
        <v>22.471854368521726</v>
      </c>
      <c r="R85" s="23">
        <v>0</v>
      </c>
    </row>
    <row r="86" spans="1:18" s="21" customFormat="1" ht="26.25" customHeight="1" x14ac:dyDescent="0.25">
      <c r="A86" s="19"/>
      <c r="B86" s="25" t="s">
        <v>356</v>
      </c>
      <c r="C86" s="49"/>
      <c r="D86" s="23">
        <f t="shared" si="5"/>
        <v>4703.3999999999996</v>
      </c>
      <c r="E86" s="23">
        <v>0</v>
      </c>
      <c r="F86" s="23">
        <v>0</v>
      </c>
      <c r="G86" s="23">
        <v>4703.3999999999996</v>
      </c>
      <c r="H86" s="23">
        <v>0</v>
      </c>
      <c r="I86" s="23">
        <f t="shared" si="53"/>
        <v>805.3</v>
      </c>
      <c r="J86" s="23">
        <v>0</v>
      </c>
      <c r="K86" s="23">
        <v>0</v>
      </c>
      <c r="L86" s="23">
        <v>805.3</v>
      </c>
      <c r="M86" s="23">
        <v>0</v>
      </c>
      <c r="N86" s="23">
        <f t="shared" si="41"/>
        <v>17.12165667389548</v>
      </c>
      <c r="O86" s="23">
        <v>0</v>
      </c>
      <c r="P86" s="23">
        <v>0</v>
      </c>
      <c r="Q86" s="23">
        <f t="shared" si="41"/>
        <v>17.12165667389548</v>
      </c>
      <c r="R86" s="23">
        <v>0</v>
      </c>
    </row>
    <row r="87" spans="1:18" s="21" customFormat="1" ht="24.75" customHeight="1" x14ac:dyDescent="0.25">
      <c r="A87" s="19"/>
      <c r="B87" s="19" t="s">
        <v>80</v>
      </c>
      <c r="C87" s="32" t="s">
        <v>56</v>
      </c>
      <c r="D87" s="20">
        <f>D88</f>
        <v>3131.3</v>
      </c>
      <c r="E87" s="20">
        <f t="shared" ref="E87:L87" si="54">E88</f>
        <v>0</v>
      </c>
      <c r="F87" s="20">
        <f t="shared" si="54"/>
        <v>0</v>
      </c>
      <c r="G87" s="20">
        <f t="shared" si="54"/>
        <v>3131.3</v>
      </c>
      <c r="H87" s="20">
        <f t="shared" si="54"/>
        <v>0</v>
      </c>
      <c r="I87" s="20">
        <f t="shared" si="54"/>
        <v>611</v>
      </c>
      <c r="J87" s="20">
        <f t="shared" si="54"/>
        <v>0</v>
      </c>
      <c r="K87" s="20">
        <f t="shared" si="54"/>
        <v>0</v>
      </c>
      <c r="L87" s="20">
        <f t="shared" si="54"/>
        <v>611</v>
      </c>
      <c r="M87" s="20">
        <v>0</v>
      </c>
      <c r="N87" s="20">
        <f t="shared" si="41"/>
        <v>19.512662472455528</v>
      </c>
      <c r="O87" s="20">
        <v>0</v>
      </c>
      <c r="P87" s="20">
        <v>0</v>
      </c>
      <c r="Q87" s="20">
        <f t="shared" si="41"/>
        <v>19.512662472455528</v>
      </c>
      <c r="R87" s="20">
        <v>0</v>
      </c>
    </row>
    <row r="88" spans="1:18" s="21" customFormat="1" ht="40.5" customHeight="1" x14ac:dyDescent="0.25">
      <c r="A88" s="19"/>
      <c r="B88" s="37" t="s">
        <v>357</v>
      </c>
      <c r="C88" s="33" t="s">
        <v>56</v>
      </c>
      <c r="D88" s="23">
        <f t="shared" si="5"/>
        <v>3131.3</v>
      </c>
      <c r="E88" s="23">
        <v>0</v>
      </c>
      <c r="F88" s="23">
        <v>0</v>
      </c>
      <c r="G88" s="23">
        <v>3131.3</v>
      </c>
      <c r="H88" s="23">
        <v>0</v>
      </c>
      <c r="I88" s="23">
        <f t="shared" ref="I88" si="55">J88+K88+L88</f>
        <v>611</v>
      </c>
      <c r="J88" s="23">
        <v>0</v>
      </c>
      <c r="K88" s="23">
        <v>0</v>
      </c>
      <c r="L88" s="23">
        <v>611</v>
      </c>
      <c r="M88" s="23">
        <v>0</v>
      </c>
      <c r="N88" s="23">
        <f t="shared" ref="N88" si="56">I88/D88*100</f>
        <v>19.512662472455528</v>
      </c>
      <c r="O88" s="23">
        <v>0</v>
      </c>
      <c r="P88" s="23">
        <v>0</v>
      </c>
      <c r="Q88" s="23">
        <f t="shared" ref="Q88" si="57">L88/G88*100</f>
        <v>19.512662472455528</v>
      </c>
      <c r="R88" s="23">
        <v>0</v>
      </c>
    </row>
    <row r="89" spans="1:18" s="15" customFormat="1" ht="27" customHeight="1" x14ac:dyDescent="0.25">
      <c r="A89" s="12">
        <v>4</v>
      </c>
      <c r="B89" s="12" t="s">
        <v>17</v>
      </c>
      <c r="C89" s="13" t="s">
        <v>57</v>
      </c>
      <c r="D89" s="14">
        <f t="shared" ref="D89:L89" si="58">D90+D99</f>
        <v>85388.1</v>
      </c>
      <c r="E89" s="14">
        <f t="shared" si="58"/>
        <v>3090</v>
      </c>
      <c r="F89" s="14">
        <f t="shared" si="58"/>
        <v>947.6</v>
      </c>
      <c r="G89" s="14">
        <f t="shared" si="58"/>
        <v>81350.5</v>
      </c>
      <c r="H89" s="14">
        <f t="shared" si="58"/>
        <v>0</v>
      </c>
      <c r="I89" s="14">
        <f t="shared" si="58"/>
        <v>19410.8</v>
      </c>
      <c r="J89" s="14">
        <f t="shared" si="58"/>
        <v>0</v>
      </c>
      <c r="K89" s="14">
        <f t="shared" si="58"/>
        <v>0</v>
      </c>
      <c r="L89" s="14">
        <f t="shared" si="58"/>
        <v>19410.8</v>
      </c>
      <c r="M89" s="14">
        <v>0</v>
      </c>
      <c r="N89" s="14">
        <f>I89/D89*100</f>
        <v>22.732441639994331</v>
      </c>
      <c r="O89" s="14">
        <v>0</v>
      </c>
      <c r="P89" s="14">
        <f>K89/F89*100</f>
        <v>0</v>
      </c>
      <c r="Q89" s="14">
        <f>L89/G89*100</f>
        <v>23.86070153225856</v>
      </c>
      <c r="R89" s="14">
        <v>0</v>
      </c>
    </row>
    <row r="90" spans="1:18" s="21" customFormat="1" ht="27" customHeight="1" x14ac:dyDescent="0.25">
      <c r="A90" s="19"/>
      <c r="B90" s="19" t="s">
        <v>68</v>
      </c>
      <c r="C90" s="52" t="s">
        <v>306</v>
      </c>
      <c r="D90" s="20">
        <f>D91+D92+D93+D94+D95+D96+D97+D98</f>
        <v>8038.4999999999991</v>
      </c>
      <c r="E90" s="20">
        <f t="shared" ref="E90:L90" si="59">E91+E92+E93+E94+E95+E96+E97+E98</f>
        <v>0</v>
      </c>
      <c r="F90" s="20">
        <f t="shared" si="59"/>
        <v>0</v>
      </c>
      <c r="G90" s="20">
        <f t="shared" si="59"/>
        <v>8038.4999999999991</v>
      </c>
      <c r="H90" s="20">
        <f t="shared" si="59"/>
        <v>0</v>
      </c>
      <c r="I90" s="20">
        <f t="shared" si="59"/>
        <v>1809.6</v>
      </c>
      <c r="J90" s="20">
        <f t="shared" si="59"/>
        <v>0</v>
      </c>
      <c r="K90" s="20">
        <f t="shared" si="59"/>
        <v>0</v>
      </c>
      <c r="L90" s="20">
        <f t="shared" si="59"/>
        <v>1809.6</v>
      </c>
      <c r="M90" s="20">
        <v>0</v>
      </c>
      <c r="N90" s="20">
        <f t="shared" ref="N90:N105" si="60">I90/D90*100</f>
        <v>22.511662623623813</v>
      </c>
      <c r="O90" s="20">
        <v>0</v>
      </c>
      <c r="P90" s="20">
        <v>0</v>
      </c>
      <c r="Q90" s="20">
        <f t="shared" ref="P90:Q105" si="61">L90/G90*100</f>
        <v>22.511662623623813</v>
      </c>
      <c r="R90" s="20">
        <v>0</v>
      </c>
    </row>
    <row r="91" spans="1:18" s="4" customFormat="1" ht="49.5" customHeight="1" x14ac:dyDescent="0.25">
      <c r="A91" s="26"/>
      <c r="B91" s="34" t="s">
        <v>200</v>
      </c>
      <c r="C91" s="52"/>
      <c r="D91" s="23">
        <f t="shared" ref="D91:D94" si="62">E91+F91+G91</f>
        <v>12.1</v>
      </c>
      <c r="E91" s="23">
        <v>0</v>
      </c>
      <c r="F91" s="23">
        <v>0</v>
      </c>
      <c r="G91" s="23">
        <v>12.1</v>
      </c>
      <c r="H91" s="23">
        <v>0</v>
      </c>
      <c r="I91" s="23">
        <f t="shared" si="6"/>
        <v>0</v>
      </c>
      <c r="J91" s="23">
        <v>0</v>
      </c>
      <c r="K91" s="23">
        <v>0</v>
      </c>
      <c r="L91" s="23">
        <v>0</v>
      </c>
      <c r="M91" s="23">
        <v>0</v>
      </c>
      <c r="N91" s="23">
        <f t="shared" si="60"/>
        <v>0</v>
      </c>
      <c r="O91" s="23">
        <v>0</v>
      </c>
      <c r="P91" s="23">
        <v>0</v>
      </c>
      <c r="Q91" s="23">
        <f t="shared" si="61"/>
        <v>0</v>
      </c>
      <c r="R91" s="23">
        <v>0</v>
      </c>
    </row>
    <row r="92" spans="1:18" s="4" customFormat="1" ht="27" customHeight="1" x14ac:dyDescent="0.25">
      <c r="A92" s="26"/>
      <c r="B92" s="34" t="s">
        <v>201</v>
      </c>
      <c r="C92" s="52"/>
      <c r="D92" s="23">
        <f t="shared" si="62"/>
        <v>952</v>
      </c>
      <c r="E92" s="23">
        <v>0</v>
      </c>
      <c r="F92" s="23">
        <v>0</v>
      </c>
      <c r="G92" s="23">
        <v>952</v>
      </c>
      <c r="H92" s="23">
        <v>0</v>
      </c>
      <c r="I92" s="23">
        <f t="shared" si="6"/>
        <v>15</v>
      </c>
      <c r="J92" s="23">
        <v>0</v>
      </c>
      <c r="K92" s="23">
        <v>0</v>
      </c>
      <c r="L92" s="23">
        <v>15</v>
      </c>
      <c r="M92" s="23">
        <v>0</v>
      </c>
      <c r="N92" s="23">
        <f t="shared" si="60"/>
        <v>1.5756302521008403</v>
      </c>
      <c r="O92" s="23">
        <v>0</v>
      </c>
      <c r="P92" s="23">
        <v>0</v>
      </c>
      <c r="Q92" s="23">
        <f t="shared" si="61"/>
        <v>1.5756302521008403</v>
      </c>
      <c r="R92" s="23">
        <v>0</v>
      </c>
    </row>
    <row r="93" spans="1:18" s="4" customFormat="1" ht="39" customHeight="1" x14ac:dyDescent="0.25">
      <c r="A93" s="26"/>
      <c r="B93" s="34" t="s">
        <v>202</v>
      </c>
      <c r="C93" s="52"/>
      <c r="D93" s="23">
        <f t="shared" si="62"/>
        <v>1700</v>
      </c>
      <c r="E93" s="23">
        <v>0</v>
      </c>
      <c r="F93" s="23">
        <v>0</v>
      </c>
      <c r="G93" s="23">
        <v>1700</v>
      </c>
      <c r="H93" s="23">
        <v>0</v>
      </c>
      <c r="I93" s="23">
        <f t="shared" si="6"/>
        <v>223.4</v>
      </c>
      <c r="J93" s="23">
        <v>0</v>
      </c>
      <c r="K93" s="23">
        <v>0</v>
      </c>
      <c r="L93" s="23">
        <v>223.4</v>
      </c>
      <c r="M93" s="23">
        <v>0</v>
      </c>
      <c r="N93" s="23">
        <f t="shared" si="60"/>
        <v>13.141176470588237</v>
      </c>
      <c r="O93" s="23">
        <v>0</v>
      </c>
      <c r="P93" s="23">
        <v>0</v>
      </c>
      <c r="Q93" s="23">
        <f t="shared" si="61"/>
        <v>13.141176470588237</v>
      </c>
      <c r="R93" s="23">
        <v>0</v>
      </c>
    </row>
    <row r="94" spans="1:18" s="4" customFormat="1" ht="75" customHeight="1" x14ac:dyDescent="0.25">
      <c r="A94" s="26"/>
      <c r="B94" s="34" t="s">
        <v>203</v>
      </c>
      <c r="C94" s="52"/>
      <c r="D94" s="23">
        <f t="shared" si="62"/>
        <v>1201.3</v>
      </c>
      <c r="E94" s="23">
        <v>0</v>
      </c>
      <c r="F94" s="23">
        <v>0</v>
      </c>
      <c r="G94" s="23">
        <v>1201.3</v>
      </c>
      <c r="H94" s="23">
        <v>0</v>
      </c>
      <c r="I94" s="23">
        <f t="shared" si="6"/>
        <v>332.9</v>
      </c>
      <c r="J94" s="23">
        <v>0</v>
      </c>
      <c r="K94" s="23">
        <v>0</v>
      </c>
      <c r="L94" s="23">
        <v>332.9</v>
      </c>
      <c r="M94" s="23">
        <v>0</v>
      </c>
      <c r="N94" s="23">
        <f t="shared" si="60"/>
        <v>27.711645717139767</v>
      </c>
      <c r="O94" s="23">
        <v>0</v>
      </c>
      <c r="P94" s="23">
        <v>0</v>
      </c>
      <c r="Q94" s="23">
        <f t="shared" si="61"/>
        <v>27.711645717139767</v>
      </c>
      <c r="R94" s="23">
        <v>0</v>
      </c>
    </row>
    <row r="95" spans="1:18" s="4" customFormat="1" ht="85.5" customHeight="1" x14ac:dyDescent="0.25">
      <c r="A95" s="26"/>
      <c r="B95" s="34" t="s">
        <v>204</v>
      </c>
      <c r="C95" s="52"/>
      <c r="D95" s="23">
        <f t="shared" ref="D95:D98" si="63">E95+F95+G95</f>
        <v>1295.2</v>
      </c>
      <c r="E95" s="23">
        <v>0</v>
      </c>
      <c r="F95" s="23">
        <v>0</v>
      </c>
      <c r="G95" s="23">
        <v>1295.2</v>
      </c>
      <c r="H95" s="23">
        <v>0</v>
      </c>
      <c r="I95" s="23">
        <f t="shared" ref="I95:I98" si="64">J95+K95+L95</f>
        <v>300</v>
      </c>
      <c r="J95" s="23">
        <v>0</v>
      </c>
      <c r="K95" s="23">
        <v>0</v>
      </c>
      <c r="L95" s="23">
        <v>300</v>
      </c>
      <c r="M95" s="23">
        <v>0</v>
      </c>
      <c r="N95" s="23">
        <f t="shared" ref="N95:N98" si="65">I95/D95*100</f>
        <v>23.162445954292775</v>
      </c>
      <c r="O95" s="23">
        <v>0</v>
      </c>
      <c r="P95" s="23">
        <v>0</v>
      </c>
      <c r="Q95" s="23">
        <f t="shared" ref="Q95:Q98" si="66">L95/G95*100</f>
        <v>23.162445954292775</v>
      </c>
      <c r="R95" s="23">
        <v>0</v>
      </c>
    </row>
    <row r="96" spans="1:18" s="4" customFormat="1" ht="50.25" customHeight="1" x14ac:dyDescent="0.25">
      <c r="A96" s="26"/>
      <c r="B96" s="34" t="s">
        <v>205</v>
      </c>
      <c r="C96" s="52"/>
      <c r="D96" s="23">
        <f t="shared" si="63"/>
        <v>773.4</v>
      </c>
      <c r="E96" s="23">
        <v>0</v>
      </c>
      <c r="F96" s="23">
        <v>0</v>
      </c>
      <c r="G96" s="23">
        <v>773.4</v>
      </c>
      <c r="H96" s="23">
        <v>0</v>
      </c>
      <c r="I96" s="23">
        <f t="shared" si="64"/>
        <v>201.2</v>
      </c>
      <c r="J96" s="23">
        <v>0</v>
      </c>
      <c r="K96" s="23">
        <v>0</v>
      </c>
      <c r="L96" s="23">
        <v>201.2</v>
      </c>
      <c r="M96" s="23">
        <v>0</v>
      </c>
      <c r="N96" s="23">
        <f t="shared" si="65"/>
        <v>26.014998707008015</v>
      </c>
      <c r="O96" s="23">
        <v>0</v>
      </c>
      <c r="P96" s="23">
        <v>0</v>
      </c>
      <c r="Q96" s="23">
        <f t="shared" si="66"/>
        <v>26.014998707008015</v>
      </c>
      <c r="R96" s="23">
        <v>0</v>
      </c>
    </row>
    <row r="97" spans="1:18" s="4" customFormat="1" ht="25.5" customHeight="1" x14ac:dyDescent="0.25">
      <c r="A97" s="26"/>
      <c r="B97" s="34" t="s">
        <v>206</v>
      </c>
      <c r="C97" s="52"/>
      <c r="D97" s="23">
        <f t="shared" si="63"/>
        <v>1764.5</v>
      </c>
      <c r="E97" s="23">
        <v>0</v>
      </c>
      <c r="F97" s="23">
        <v>0</v>
      </c>
      <c r="G97" s="23">
        <v>1764.5</v>
      </c>
      <c r="H97" s="23">
        <v>0</v>
      </c>
      <c r="I97" s="23">
        <f t="shared" si="64"/>
        <v>397.1</v>
      </c>
      <c r="J97" s="23">
        <v>0</v>
      </c>
      <c r="K97" s="23">
        <v>0</v>
      </c>
      <c r="L97" s="23">
        <v>397.1</v>
      </c>
      <c r="M97" s="23">
        <v>0</v>
      </c>
      <c r="N97" s="23">
        <f t="shared" si="65"/>
        <v>22.504958911873054</v>
      </c>
      <c r="O97" s="23">
        <v>0</v>
      </c>
      <c r="P97" s="23">
        <v>0</v>
      </c>
      <c r="Q97" s="23">
        <f t="shared" si="66"/>
        <v>22.504958911873054</v>
      </c>
      <c r="R97" s="23">
        <v>0</v>
      </c>
    </row>
    <row r="98" spans="1:18" s="4" customFormat="1" ht="26.25" customHeight="1" x14ac:dyDescent="0.25">
      <c r="A98" s="26"/>
      <c r="B98" s="34" t="s">
        <v>207</v>
      </c>
      <c r="C98" s="52"/>
      <c r="D98" s="23">
        <f t="shared" si="63"/>
        <v>340</v>
      </c>
      <c r="E98" s="23">
        <v>0</v>
      </c>
      <c r="F98" s="23">
        <v>0</v>
      </c>
      <c r="G98" s="23">
        <v>340</v>
      </c>
      <c r="H98" s="23">
        <v>0</v>
      </c>
      <c r="I98" s="23">
        <f t="shared" si="64"/>
        <v>340</v>
      </c>
      <c r="J98" s="23">
        <v>0</v>
      </c>
      <c r="K98" s="23">
        <v>0</v>
      </c>
      <c r="L98" s="23">
        <v>340</v>
      </c>
      <c r="M98" s="23">
        <v>0</v>
      </c>
      <c r="N98" s="23">
        <f t="shared" si="65"/>
        <v>100</v>
      </c>
      <c r="O98" s="23">
        <v>0</v>
      </c>
      <c r="P98" s="23">
        <v>0</v>
      </c>
      <c r="Q98" s="23">
        <f t="shared" si="66"/>
        <v>100</v>
      </c>
      <c r="R98" s="23">
        <v>0</v>
      </c>
    </row>
    <row r="99" spans="1:18" s="21" customFormat="1" ht="26.25" customHeight="1" x14ac:dyDescent="0.25">
      <c r="A99" s="19"/>
      <c r="B99" s="19" t="s">
        <v>69</v>
      </c>
      <c r="C99" s="49" t="s">
        <v>307</v>
      </c>
      <c r="D99" s="20">
        <f>D100+D101+D102+D103+D104+D105</f>
        <v>77349.600000000006</v>
      </c>
      <c r="E99" s="20">
        <f t="shared" ref="E99:L99" si="67">E100+E101+E102+E103+E104+E105</f>
        <v>3090</v>
      </c>
      <c r="F99" s="20">
        <f t="shared" si="67"/>
        <v>947.6</v>
      </c>
      <c r="G99" s="20">
        <f t="shared" si="67"/>
        <v>73312</v>
      </c>
      <c r="H99" s="20">
        <f t="shared" si="67"/>
        <v>0</v>
      </c>
      <c r="I99" s="20">
        <f t="shared" si="67"/>
        <v>17601.2</v>
      </c>
      <c r="J99" s="20">
        <f t="shared" si="67"/>
        <v>0</v>
      </c>
      <c r="K99" s="20">
        <f t="shared" si="67"/>
        <v>0</v>
      </c>
      <c r="L99" s="20">
        <f t="shared" si="67"/>
        <v>17601.2</v>
      </c>
      <c r="M99" s="20">
        <f>M100+M101+M102+M103+M104+M105</f>
        <v>0</v>
      </c>
      <c r="N99" s="20">
        <f t="shared" si="60"/>
        <v>22.755385936061725</v>
      </c>
      <c r="O99" s="20">
        <v>0</v>
      </c>
      <c r="P99" s="20">
        <f t="shared" si="61"/>
        <v>0</v>
      </c>
      <c r="Q99" s="20">
        <f t="shared" si="61"/>
        <v>24.008620689655174</v>
      </c>
      <c r="R99" s="20">
        <v>0</v>
      </c>
    </row>
    <row r="100" spans="1:18" s="21" customFormat="1" ht="24" customHeight="1" x14ac:dyDescent="0.25">
      <c r="A100" s="19"/>
      <c r="B100" s="34" t="s">
        <v>308</v>
      </c>
      <c r="C100" s="49"/>
      <c r="D100" s="23">
        <f t="shared" si="5"/>
        <v>19364.599999999999</v>
      </c>
      <c r="E100" s="23">
        <v>0</v>
      </c>
      <c r="F100" s="23">
        <v>0</v>
      </c>
      <c r="G100" s="23">
        <v>19364.599999999999</v>
      </c>
      <c r="H100" s="23">
        <v>0</v>
      </c>
      <c r="I100" s="23">
        <f t="shared" si="6"/>
        <v>4324.8999999999996</v>
      </c>
      <c r="J100" s="23">
        <v>0</v>
      </c>
      <c r="K100" s="23">
        <v>0</v>
      </c>
      <c r="L100" s="23">
        <v>4324.8999999999996</v>
      </c>
      <c r="M100" s="23">
        <v>0</v>
      </c>
      <c r="N100" s="23">
        <f t="shared" si="60"/>
        <v>22.334052859341273</v>
      </c>
      <c r="O100" s="23">
        <v>0</v>
      </c>
      <c r="P100" s="23">
        <v>0</v>
      </c>
      <c r="Q100" s="23">
        <f t="shared" si="61"/>
        <v>22.334052859341273</v>
      </c>
      <c r="R100" s="23">
        <v>0</v>
      </c>
    </row>
    <row r="101" spans="1:18" s="21" customFormat="1" ht="63.75" customHeight="1" x14ac:dyDescent="0.25">
      <c r="A101" s="19"/>
      <c r="B101" s="34" t="s">
        <v>292</v>
      </c>
      <c r="C101" s="49"/>
      <c r="D101" s="23">
        <f t="shared" si="5"/>
        <v>1101.9000000000001</v>
      </c>
      <c r="E101" s="23">
        <v>0</v>
      </c>
      <c r="F101" s="23">
        <v>947.6</v>
      </c>
      <c r="G101" s="23">
        <v>154.30000000000001</v>
      </c>
      <c r="H101" s="23">
        <v>0</v>
      </c>
      <c r="I101" s="23">
        <f t="shared" si="6"/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f t="shared" si="60"/>
        <v>0</v>
      </c>
      <c r="O101" s="23">
        <v>0</v>
      </c>
      <c r="P101" s="23">
        <v>0</v>
      </c>
      <c r="Q101" s="23">
        <f t="shared" si="61"/>
        <v>0</v>
      </c>
      <c r="R101" s="23">
        <v>0</v>
      </c>
    </row>
    <row r="102" spans="1:18" s="21" customFormat="1" ht="26.25" customHeight="1" x14ac:dyDescent="0.25">
      <c r="A102" s="19"/>
      <c r="B102" s="34" t="s">
        <v>350</v>
      </c>
      <c r="C102" s="49"/>
      <c r="D102" s="23">
        <f t="shared" ref="D102" si="68">E102+F102+G102</f>
        <v>3322.6</v>
      </c>
      <c r="E102" s="23">
        <v>3090</v>
      </c>
      <c r="F102" s="23">
        <v>0</v>
      </c>
      <c r="G102" s="23">
        <v>232.6</v>
      </c>
      <c r="H102" s="23">
        <v>0</v>
      </c>
      <c r="I102" s="23">
        <f t="shared" ref="I102" si="69">J102+K102+L102</f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f t="shared" ref="N102" si="70">I102/D102*100</f>
        <v>0</v>
      </c>
      <c r="O102" s="23">
        <v>0</v>
      </c>
      <c r="P102" s="23">
        <v>0</v>
      </c>
      <c r="Q102" s="23">
        <f t="shared" ref="Q102" si="71">L102/G102*100</f>
        <v>0</v>
      </c>
      <c r="R102" s="23">
        <v>0</v>
      </c>
    </row>
    <row r="103" spans="1:18" s="21" customFormat="1" ht="48.75" customHeight="1" x14ac:dyDescent="0.25">
      <c r="A103" s="19"/>
      <c r="B103" s="34" t="s">
        <v>208</v>
      </c>
      <c r="C103" s="49"/>
      <c r="D103" s="23">
        <f t="shared" ref="D103" si="72">E103+F103+G103</f>
        <v>44112.4</v>
      </c>
      <c r="E103" s="23">
        <v>0</v>
      </c>
      <c r="F103" s="23">
        <v>0</v>
      </c>
      <c r="G103" s="23">
        <v>44112.4</v>
      </c>
      <c r="H103" s="23">
        <v>0</v>
      </c>
      <c r="I103" s="23">
        <f t="shared" ref="I103" si="73">J103+K103+L103</f>
        <v>8055.5</v>
      </c>
      <c r="J103" s="23">
        <v>0</v>
      </c>
      <c r="K103" s="23">
        <v>0</v>
      </c>
      <c r="L103" s="23">
        <v>8055.5</v>
      </c>
      <c r="M103" s="23">
        <v>0</v>
      </c>
      <c r="N103" s="23">
        <f t="shared" ref="N103" si="74">I103/D103*100</f>
        <v>18.261305211233122</v>
      </c>
      <c r="O103" s="23">
        <v>0</v>
      </c>
      <c r="P103" s="23">
        <v>0</v>
      </c>
      <c r="Q103" s="23">
        <f t="shared" ref="Q103" si="75">L103/G103*100</f>
        <v>18.261305211233122</v>
      </c>
      <c r="R103" s="23">
        <v>0</v>
      </c>
    </row>
    <row r="104" spans="1:18" s="21" customFormat="1" ht="49.5" customHeight="1" x14ac:dyDescent="0.25">
      <c r="A104" s="19"/>
      <c r="B104" s="34" t="s">
        <v>209</v>
      </c>
      <c r="C104" s="49"/>
      <c r="D104" s="23">
        <f t="shared" si="5"/>
        <v>719</v>
      </c>
      <c r="E104" s="23">
        <v>0</v>
      </c>
      <c r="F104" s="23">
        <v>0</v>
      </c>
      <c r="G104" s="23">
        <v>719</v>
      </c>
      <c r="H104" s="23">
        <v>0</v>
      </c>
      <c r="I104" s="23">
        <f t="shared" si="6"/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f t="shared" si="60"/>
        <v>0</v>
      </c>
      <c r="O104" s="23">
        <v>0</v>
      </c>
      <c r="P104" s="23">
        <v>0</v>
      </c>
      <c r="Q104" s="23">
        <f t="shared" si="61"/>
        <v>0</v>
      </c>
      <c r="R104" s="23">
        <v>0</v>
      </c>
    </row>
    <row r="105" spans="1:18" s="21" customFormat="1" ht="194.25" customHeight="1" x14ac:dyDescent="0.25">
      <c r="A105" s="19"/>
      <c r="B105" s="33" t="s">
        <v>309</v>
      </c>
      <c r="C105" s="49"/>
      <c r="D105" s="23">
        <f t="shared" si="5"/>
        <v>8729.1</v>
      </c>
      <c r="E105" s="23">
        <v>0</v>
      </c>
      <c r="F105" s="23">
        <v>0</v>
      </c>
      <c r="G105" s="23">
        <v>8729.1</v>
      </c>
      <c r="H105" s="23">
        <v>0</v>
      </c>
      <c r="I105" s="23">
        <f t="shared" si="6"/>
        <v>5220.8</v>
      </c>
      <c r="J105" s="23">
        <v>0</v>
      </c>
      <c r="K105" s="23">
        <v>0</v>
      </c>
      <c r="L105" s="23">
        <v>5220.8</v>
      </c>
      <c r="M105" s="23">
        <v>0</v>
      </c>
      <c r="N105" s="23">
        <f t="shared" si="60"/>
        <v>59.809144127115054</v>
      </c>
      <c r="O105" s="23">
        <v>0</v>
      </c>
      <c r="P105" s="23">
        <v>0</v>
      </c>
      <c r="Q105" s="23">
        <f t="shared" si="61"/>
        <v>59.809144127115054</v>
      </c>
      <c r="R105" s="23">
        <v>0</v>
      </c>
    </row>
    <row r="106" spans="1:18" s="15" customFormat="1" ht="27" customHeight="1" x14ac:dyDescent="0.25">
      <c r="A106" s="12">
        <v>5</v>
      </c>
      <c r="B106" s="27" t="s">
        <v>18</v>
      </c>
      <c r="C106" s="13" t="s">
        <v>52</v>
      </c>
      <c r="D106" s="14">
        <f t="shared" si="5"/>
        <v>13106.7</v>
      </c>
      <c r="E106" s="14">
        <f>E107+E131</f>
        <v>0</v>
      </c>
      <c r="F106" s="14">
        <f>F107+F131</f>
        <v>0</v>
      </c>
      <c r="G106" s="14">
        <f>G107+G131</f>
        <v>13106.7</v>
      </c>
      <c r="H106" s="14">
        <v>0</v>
      </c>
      <c r="I106" s="14">
        <f t="shared" si="6"/>
        <v>2111.7000000000003</v>
      </c>
      <c r="J106" s="14">
        <f>J107+J131</f>
        <v>0</v>
      </c>
      <c r="K106" s="14">
        <f>K107+K131</f>
        <v>0</v>
      </c>
      <c r="L106" s="14">
        <f>L107+L131</f>
        <v>2111.7000000000003</v>
      </c>
      <c r="M106" s="14">
        <v>0</v>
      </c>
      <c r="N106" s="14">
        <f>I106/D106*100</f>
        <v>16.111607040673857</v>
      </c>
      <c r="O106" s="14">
        <v>0</v>
      </c>
      <c r="P106" s="14">
        <v>0</v>
      </c>
      <c r="Q106" s="14">
        <f>L106/G106*100</f>
        <v>16.111607040673857</v>
      </c>
      <c r="R106" s="14">
        <v>0</v>
      </c>
    </row>
    <row r="107" spans="1:18" s="21" customFormat="1" ht="39.75" customHeight="1" x14ac:dyDescent="0.25">
      <c r="A107" s="19"/>
      <c r="B107" s="19" t="s">
        <v>70</v>
      </c>
      <c r="C107" s="61" t="s">
        <v>52</v>
      </c>
      <c r="D107" s="20">
        <f>D108+D109+D110+D111+D112+D113+D114+D115+D116+D117+D118+D119+D120+D121+D122+D123+D124+D125+D126+D127+D128+D129+D130</f>
        <v>1053.0999999999999</v>
      </c>
      <c r="E107" s="20">
        <f t="shared" ref="E107:L107" si="76">E108+E109+E110+E111+E112+E113+E114+E115+E116+E117+E118+E119+E120+E121+E122+E123+E124+E125+E126+E127+E128+E129+E130</f>
        <v>0</v>
      </c>
      <c r="F107" s="20">
        <f t="shared" si="76"/>
        <v>0</v>
      </c>
      <c r="G107" s="20">
        <f t="shared" si="76"/>
        <v>1053.0999999999999</v>
      </c>
      <c r="H107" s="20">
        <f t="shared" si="76"/>
        <v>0</v>
      </c>
      <c r="I107" s="20">
        <f t="shared" si="76"/>
        <v>92.500000000000014</v>
      </c>
      <c r="J107" s="20">
        <f t="shared" si="76"/>
        <v>0</v>
      </c>
      <c r="K107" s="20">
        <f t="shared" si="76"/>
        <v>0</v>
      </c>
      <c r="L107" s="20">
        <f t="shared" si="76"/>
        <v>92.500000000000014</v>
      </c>
      <c r="M107" s="20">
        <f>M108+M109+M110+M111+M112+M113+M114+M115+M116+M117+M118+M119+M120+M121+M122+M123+M124+M125</f>
        <v>0</v>
      </c>
      <c r="N107" s="20">
        <f t="shared" ref="N107:N134" si="77">I107/D107*100</f>
        <v>8.7835913018706684</v>
      </c>
      <c r="O107" s="20">
        <v>0</v>
      </c>
      <c r="P107" s="20">
        <v>0</v>
      </c>
      <c r="Q107" s="20">
        <f>L107/G107*100</f>
        <v>8.7835913018706684</v>
      </c>
      <c r="R107" s="20">
        <v>0</v>
      </c>
    </row>
    <row r="108" spans="1:18" s="29" customFormat="1" ht="86.25" customHeight="1" x14ac:dyDescent="0.25">
      <c r="A108" s="28"/>
      <c r="B108" s="34" t="s">
        <v>228</v>
      </c>
      <c r="C108" s="62"/>
      <c r="D108" s="18">
        <f t="shared" si="5"/>
        <v>200.8</v>
      </c>
      <c r="E108" s="18">
        <v>0</v>
      </c>
      <c r="F108" s="18">
        <v>0</v>
      </c>
      <c r="G108" s="18">
        <v>200.8</v>
      </c>
      <c r="H108" s="18">
        <v>0</v>
      </c>
      <c r="I108" s="18">
        <f t="shared" ref="I108:I125" si="78">J108+K108+L108</f>
        <v>78.400000000000006</v>
      </c>
      <c r="J108" s="18">
        <v>0</v>
      </c>
      <c r="K108" s="18">
        <v>0</v>
      </c>
      <c r="L108" s="18">
        <v>78.400000000000006</v>
      </c>
      <c r="M108" s="18">
        <v>0</v>
      </c>
      <c r="N108" s="18">
        <f t="shared" ref="N108:N125" si="79">I108/D108*100</f>
        <v>39.04382470119522</v>
      </c>
      <c r="O108" s="18">
        <v>0</v>
      </c>
      <c r="P108" s="18">
        <v>0</v>
      </c>
      <c r="Q108" s="18">
        <f t="shared" ref="Q108:Q125" si="80">L108/G108*100</f>
        <v>39.04382470119522</v>
      </c>
      <c r="R108" s="18">
        <v>0</v>
      </c>
    </row>
    <row r="109" spans="1:18" s="21" customFormat="1" ht="61.5" customHeight="1" x14ac:dyDescent="0.25">
      <c r="A109" s="19"/>
      <c r="B109" s="33" t="s">
        <v>229</v>
      </c>
      <c r="C109" s="62"/>
      <c r="D109" s="23">
        <f t="shared" si="5"/>
        <v>10</v>
      </c>
      <c r="E109" s="23">
        <v>0</v>
      </c>
      <c r="F109" s="23">
        <v>0</v>
      </c>
      <c r="G109" s="23">
        <v>10</v>
      </c>
      <c r="H109" s="23">
        <v>0</v>
      </c>
      <c r="I109" s="23">
        <f t="shared" si="78"/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f t="shared" si="79"/>
        <v>0</v>
      </c>
      <c r="O109" s="23">
        <v>0</v>
      </c>
      <c r="P109" s="23">
        <v>0</v>
      </c>
      <c r="Q109" s="23">
        <f t="shared" si="80"/>
        <v>0</v>
      </c>
      <c r="R109" s="23">
        <v>0</v>
      </c>
    </row>
    <row r="110" spans="1:18" s="21" customFormat="1" ht="48.75" customHeight="1" x14ac:dyDescent="0.25">
      <c r="A110" s="19"/>
      <c r="B110" s="33" t="s">
        <v>230</v>
      </c>
      <c r="C110" s="62"/>
      <c r="D110" s="23">
        <f t="shared" si="5"/>
        <v>199.3</v>
      </c>
      <c r="E110" s="23">
        <v>0</v>
      </c>
      <c r="F110" s="23">
        <v>0</v>
      </c>
      <c r="G110" s="23">
        <v>199.3</v>
      </c>
      <c r="H110" s="23">
        <v>0</v>
      </c>
      <c r="I110" s="23">
        <f t="shared" si="78"/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f t="shared" si="79"/>
        <v>0</v>
      </c>
      <c r="O110" s="23">
        <v>0</v>
      </c>
      <c r="P110" s="23">
        <v>0</v>
      </c>
      <c r="Q110" s="23">
        <f t="shared" si="80"/>
        <v>0</v>
      </c>
      <c r="R110" s="23">
        <v>0</v>
      </c>
    </row>
    <row r="111" spans="1:18" s="21" customFormat="1" ht="25.5" customHeight="1" x14ac:dyDescent="0.25">
      <c r="A111" s="19"/>
      <c r="B111" s="33" t="s">
        <v>231</v>
      </c>
      <c r="C111" s="62"/>
      <c r="D111" s="23">
        <f t="shared" si="5"/>
        <v>16.100000000000001</v>
      </c>
      <c r="E111" s="23">
        <v>0</v>
      </c>
      <c r="F111" s="23">
        <v>0</v>
      </c>
      <c r="G111" s="23">
        <v>16.100000000000001</v>
      </c>
      <c r="H111" s="23">
        <v>0</v>
      </c>
      <c r="I111" s="23">
        <f t="shared" si="78"/>
        <v>2.2000000000000002</v>
      </c>
      <c r="J111" s="23">
        <v>0</v>
      </c>
      <c r="K111" s="23">
        <v>0</v>
      </c>
      <c r="L111" s="23">
        <v>2.2000000000000002</v>
      </c>
      <c r="M111" s="23">
        <v>0</v>
      </c>
      <c r="N111" s="23">
        <f t="shared" si="79"/>
        <v>13.664596273291925</v>
      </c>
      <c r="O111" s="23">
        <v>0</v>
      </c>
      <c r="P111" s="23">
        <v>0</v>
      </c>
      <c r="Q111" s="23">
        <f t="shared" si="80"/>
        <v>13.664596273291925</v>
      </c>
      <c r="R111" s="23">
        <v>0</v>
      </c>
    </row>
    <row r="112" spans="1:18" s="21" customFormat="1" ht="39.75" customHeight="1" x14ac:dyDescent="0.25">
      <c r="A112" s="19"/>
      <c r="B112" s="33" t="s">
        <v>232</v>
      </c>
      <c r="C112" s="62"/>
      <c r="D112" s="23">
        <f t="shared" si="5"/>
        <v>9.8000000000000007</v>
      </c>
      <c r="E112" s="23">
        <v>0</v>
      </c>
      <c r="F112" s="23">
        <v>0</v>
      </c>
      <c r="G112" s="23">
        <v>9.8000000000000007</v>
      </c>
      <c r="H112" s="23">
        <v>0</v>
      </c>
      <c r="I112" s="23">
        <f t="shared" si="78"/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f t="shared" si="79"/>
        <v>0</v>
      </c>
      <c r="O112" s="23">
        <v>0</v>
      </c>
      <c r="P112" s="23">
        <v>0</v>
      </c>
      <c r="Q112" s="23">
        <f t="shared" si="80"/>
        <v>0</v>
      </c>
      <c r="R112" s="23">
        <v>0</v>
      </c>
    </row>
    <row r="113" spans="1:18" s="21" customFormat="1" ht="63" customHeight="1" x14ac:dyDescent="0.25">
      <c r="A113" s="19"/>
      <c r="B113" s="33" t="s">
        <v>196</v>
      </c>
      <c r="C113" s="62"/>
      <c r="D113" s="23">
        <f t="shared" si="5"/>
        <v>170</v>
      </c>
      <c r="E113" s="23">
        <v>0</v>
      </c>
      <c r="F113" s="23">
        <v>0</v>
      </c>
      <c r="G113" s="23">
        <v>170</v>
      </c>
      <c r="H113" s="23">
        <v>0</v>
      </c>
      <c r="I113" s="23">
        <f t="shared" si="78"/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f t="shared" si="79"/>
        <v>0</v>
      </c>
      <c r="O113" s="23">
        <v>0</v>
      </c>
      <c r="P113" s="23">
        <v>0</v>
      </c>
      <c r="Q113" s="23">
        <f t="shared" si="80"/>
        <v>0</v>
      </c>
      <c r="R113" s="23">
        <v>0</v>
      </c>
    </row>
    <row r="114" spans="1:18" s="21" customFormat="1" ht="49.5" customHeight="1" x14ac:dyDescent="0.25">
      <c r="A114" s="19"/>
      <c r="B114" s="33" t="s">
        <v>197</v>
      </c>
      <c r="C114" s="62"/>
      <c r="D114" s="23">
        <f t="shared" si="5"/>
        <v>18.399999999999999</v>
      </c>
      <c r="E114" s="23">
        <v>0</v>
      </c>
      <c r="F114" s="23">
        <v>0</v>
      </c>
      <c r="G114" s="23">
        <v>18.399999999999999</v>
      </c>
      <c r="H114" s="23">
        <v>0</v>
      </c>
      <c r="I114" s="23">
        <f t="shared" si="78"/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f t="shared" si="79"/>
        <v>0</v>
      </c>
      <c r="O114" s="23">
        <v>0</v>
      </c>
      <c r="P114" s="23">
        <v>0</v>
      </c>
      <c r="Q114" s="23">
        <f t="shared" si="80"/>
        <v>0</v>
      </c>
      <c r="R114" s="23">
        <v>0</v>
      </c>
    </row>
    <row r="115" spans="1:18" s="21" customFormat="1" ht="36" customHeight="1" x14ac:dyDescent="0.25">
      <c r="A115" s="19"/>
      <c r="B115" s="33" t="s">
        <v>284</v>
      </c>
      <c r="C115" s="62"/>
      <c r="D115" s="23">
        <f t="shared" si="5"/>
        <v>7.4</v>
      </c>
      <c r="E115" s="23">
        <v>0</v>
      </c>
      <c r="F115" s="23">
        <v>0</v>
      </c>
      <c r="G115" s="23">
        <v>7.4</v>
      </c>
      <c r="H115" s="23">
        <v>0</v>
      </c>
      <c r="I115" s="23">
        <f t="shared" si="78"/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f t="shared" si="79"/>
        <v>0</v>
      </c>
      <c r="O115" s="23">
        <v>0</v>
      </c>
      <c r="P115" s="23">
        <v>0</v>
      </c>
      <c r="Q115" s="23">
        <f t="shared" si="80"/>
        <v>0</v>
      </c>
      <c r="R115" s="23">
        <v>0</v>
      </c>
    </row>
    <row r="116" spans="1:18" s="21" customFormat="1" ht="27" customHeight="1" x14ac:dyDescent="0.25">
      <c r="A116" s="19"/>
      <c r="B116" s="33" t="s">
        <v>233</v>
      </c>
      <c r="C116" s="62"/>
      <c r="D116" s="23">
        <f t="shared" si="5"/>
        <v>5.0999999999999996</v>
      </c>
      <c r="E116" s="23">
        <v>0</v>
      </c>
      <c r="F116" s="23">
        <v>0</v>
      </c>
      <c r="G116" s="23">
        <v>5.0999999999999996</v>
      </c>
      <c r="H116" s="23">
        <v>0</v>
      </c>
      <c r="I116" s="23">
        <f t="shared" si="78"/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f t="shared" si="79"/>
        <v>0</v>
      </c>
      <c r="O116" s="23">
        <v>0</v>
      </c>
      <c r="P116" s="23">
        <v>0</v>
      </c>
      <c r="Q116" s="23">
        <f t="shared" si="80"/>
        <v>0</v>
      </c>
      <c r="R116" s="23">
        <v>0</v>
      </c>
    </row>
    <row r="117" spans="1:18" s="21" customFormat="1" ht="26.25" customHeight="1" x14ac:dyDescent="0.25">
      <c r="A117" s="19"/>
      <c r="B117" s="33" t="s">
        <v>198</v>
      </c>
      <c r="C117" s="62"/>
      <c r="D117" s="23">
        <f t="shared" si="5"/>
        <v>5.3</v>
      </c>
      <c r="E117" s="23">
        <v>0</v>
      </c>
      <c r="F117" s="23">
        <v>0</v>
      </c>
      <c r="G117" s="23">
        <v>5.3</v>
      </c>
      <c r="H117" s="23">
        <v>0</v>
      </c>
      <c r="I117" s="23">
        <f t="shared" si="78"/>
        <v>5.2</v>
      </c>
      <c r="J117" s="23">
        <v>0</v>
      </c>
      <c r="K117" s="23">
        <v>0</v>
      </c>
      <c r="L117" s="23">
        <v>5.2</v>
      </c>
      <c r="M117" s="23">
        <v>0</v>
      </c>
      <c r="N117" s="23">
        <f t="shared" si="79"/>
        <v>98.113207547169822</v>
      </c>
      <c r="O117" s="23">
        <v>0</v>
      </c>
      <c r="P117" s="23">
        <v>0</v>
      </c>
      <c r="Q117" s="23">
        <f t="shared" si="80"/>
        <v>98.113207547169822</v>
      </c>
      <c r="R117" s="23">
        <v>0</v>
      </c>
    </row>
    <row r="118" spans="1:18" s="21" customFormat="1" ht="39" customHeight="1" x14ac:dyDescent="0.25">
      <c r="A118" s="19"/>
      <c r="B118" s="33" t="s">
        <v>234</v>
      </c>
      <c r="C118" s="62"/>
      <c r="D118" s="23">
        <f t="shared" si="5"/>
        <v>21.4</v>
      </c>
      <c r="E118" s="23">
        <v>0</v>
      </c>
      <c r="F118" s="23">
        <v>0</v>
      </c>
      <c r="G118" s="23">
        <v>21.4</v>
      </c>
      <c r="H118" s="23">
        <v>0</v>
      </c>
      <c r="I118" s="23">
        <f t="shared" si="78"/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f t="shared" si="79"/>
        <v>0</v>
      </c>
      <c r="O118" s="23">
        <v>0</v>
      </c>
      <c r="P118" s="23">
        <v>0</v>
      </c>
      <c r="Q118" s="23">
        <f t="shared" si="80"/>
        <v>0</v>
      </c>
      <c r="R118" s="23">
        <v>0</v>
      </c>
    </row>
    <row r="119" spans="1:18" s="21" customFormat="1" ht="27" customHeight="1" x14ac:dyDescent="0.25">
      <c r="A119" s="19"/>
      <c r="B119" s="33" t="s">
        <v>285</v>
      </c>
      <c r="C119" s="62"/>
      <c r="D119" s="23">
        <f t="shared" si="5"/>
        <v>7</v>
      </c>
      <c r="E119" s="23">
        <v>0</v>
      </c>
      <c r="F119" s="23">
        <v>0</v>
      </c>
      <c r="G119" s="23">
        <v>7</v>
      </c>
      <c r="H119" s="23">
        <v>0</v>
      </c>
      <c r="I119" s="23">
        <f t="shared" si="78"/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f t="shared" si="79"/>
        <v>0</v>
      </c>
      <c r="O119" s="23">
        <v>0</v>
      </c>
      <c r="P119" s="23">
        <v>0</v>
      </c>
      <c r="Q119" s="23">
        <f t="shared" si="80"/>
        <v>0</v>
      </c>
      <c r="R119" s="23">
        <v>0</v>
      </c>
    </row>
    <row r="120" spans="1:18" s="21" customFormat="1" ht="73.5" customHeight="1" x14ac:dyDescent="0.25">
      <c r="A120" s="19"/>
      <c r="B120" s="33" t="s">
        <v>235</v>
      </c>
      <c r="C120" s="62"/>
      <c r="D120" s="23">
        <f t="shared" si="5"/>
        <v>10.1</v>
      </c>
      <c r="E120" s="23">
        <v>0</v>
      </c>
      <c r="F120" s="23">
        <v>0</v>
      </c>
      <c r="G120" s="23">
        <v>10.1</v>
      </c>
      <c r="H120" s="23">
        <v>0</v>
      </c>
      <c r="I120" s="23">
        <f t="shared" si="78"/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f t="shared" si="79"/>
        <v>0</v>
      </c>
      <c r="O120" s="23">
        <v>0</v>
      </c>
      <c r="P120" s="23">
        <v>0</v>
      </c>
      <c r="Q120" s="23">
        <f t="shared" si="80"/>
        <v>0</v>
      </c>
      <c r="R120" s="23">
        <v>0</v>
      </c>
    </row>
    <row r="121" spans="1:18" s="21" customFormat="1" ht="62.25" customHeight="1" x14ac:dyDescent="0.25">
      <c r="A121" s="19"/>
      <c r="B121" s="33" t="s">
        <v>236</v>
      </c>
      <c r="C121" s="62"/>
      <c r="D121" s="23">
        <f t="shared" si="5"/>
        <v>5</v>
      </c>
      <c r="E121" s="23">
        <v>0</v>
      </c>
      <c r="F121" s="23">
        <v>0</v>
      </c>
      <c r="G121" s="23">
        <v>5</v>
      </c>
      <c r="H121" s="23">
        <v>0</v>
      </c>
      <c r="I121" s="23">
        <f t="shared" si="78"/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f t="shared" si="79"/>
        <v>0</v>
      </c>
      <c r="O121" s="23">
        <v>0</v>
      </c>
      <c r="P121" s="23">
        <v>0</v>
      </c>
      <c r="Q121" s="23">
        <f t="shared" si="80"/>
        <v>0</v>
      </c>
      <c r="R121" s="23">
        <v>0</v>
      </c>
    </row>
    <row r="122" spans="1:18" s="21" customFormat="1" ht="38.25" customHeight="1" x14ac:dyDescent="0.25">
      <c r="A122" s="19"/>
      <c r="B122" s="33" t="s">
        <v>237</v>
      </c>
      <c r="C122" s="62"/>
      <c r="D122" s="23">
        <f t="shared" si="5"/>
        <v>10</v>
      </c>
      <c r="E122" s="23">
        <v>0</v>
      </c>
      <c r="F122" s="23">
        <v>0</v>
      </c>
      <c r="G122" s="23">
        <v>10</v>
      </c>
      <c r="H122" s="23">
        <v>0</v>
      </c>
      <c r="I122" s="23">
        <f t="shared" si="78"/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f t="shared" si="79"/>
        <v>0</v>
      </c>
      <c r="O122" s="23">
        <v>0</v>
      </c>
      <c r="P122" s="23">
        <v>0</v>
      </c>
      <c r="Q122" s="23">
        <f t="shared" si="80"/>
        <v>0</v>
      </c>
      <c r="R122" s="23">
        <v>0</v>
      </c>
    </row>
    <row r="123" spans="1:18" s="21" customFormat="1" ht="37.5" customHeight="1" x14ac:dyDescent="0.25">
      <c r="A123" s="19"/>
      <c r="B123" s="33" t="s">
        <v>238</v>
      </c>
      <c r="C123" s="62"/>
      <c r="D123" s="23">
        <f t="shared" si="5"/>
        <v>29.5</v>
      </c>
      <c r="E123" s="23">
        <v>0</v>
      </c>
      <c r="F123" s="23">
        <v>0</v>
      </c>
      <c r="G123" s="23">
        <v>29.5</v>
      </c>
      <c r="H123" s="23">
        <v>0</v>
      </c>
      <c r="I123" s="23">
        <f t="shared" si="78"/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f t="shared" si="79"/>
        <v>0</v>
      </c>
      <c r="O123" s="23">
        <v>0</v>
      </c>
      <c r="P123" s="23">
        <v>0</v>
      </c>
      <c r="Q123" s="23">
        <f t="shared" si="80"/>
        <v>0</v>
      </c>
      <c r="R123" s="23">
        <v>0</v>
      </c>
    </row>
    <row r="124" spans="1:18" s="21" customFormat="1" ht="27" customHeight="1" x14ac:dyDescent="0.25">
      <c r="A124" s="19"/>
      <c r="B124" s="33" t="s">
        <v>199</v>
      </c>
      <c r="C124" s="62"/>
      <c r="D124" s="23">
        <f t="shared" si="5"/>
        <v>242.1</v>
      </c>
      <c r="E124" s="23">
        <v>0</v>
      </c>
      <c r="F124" s="23">
        <v>0</v>
      </c>
      <c r="G124" s="23">
        <v>242.1</v>
      </c>
      <c r="H124" s="23">
        <v>0</v>
      </c>
      <c r="I124" s="23">
        <f t="shared" si="78"/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f t="shared" si="79"/>
        <v>0</v>
      </c>
      <c r="O124" s="23">
        <v>0</v>
      </c>
      <c r="P124" s="23">
        <v>0</v>
      </c>
      <c r="Q124" s="23">
        <f t="shared" si="80"/>
        <v>0</v>
      </c>
      <c r="R124" s="23">
        <v>0</v>
      </c>
    </row>
    <row r="125" spans="1:18" s="21" customFormat="1" ht="26.25" customHeight="1" x14ac:dyDescent="0.25">
      <c r="A125" s="19"/>
      <c r="B125" s="33" t="s">
        <v>239</v>
      </c>
      <c r="C125" s="62"/>
      <c r="D125" s="23">
        <f t="shared" si="5"/>
        <v>12</v>
      </c>
      <c r="E125" s="23">
        <v>0</v>
      </c>
      <c r="F125" s="23">
        <v>0</v>
      </c>
      <c r="G125" s="23">
        <v>12</v>
      </c>
      <c r="H125" s="23">
        <v>0</v>
      </c>
      <c r="I125" s="23">
        <f t="shared" si="78"/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f t="shared" si="79"/>
        <v>0</v>
      </c>
      <c r="O125" s="23">
        <v>0</v>
      </c>
      <c r="P125" s="23">
        <v>0</v>
      </c>
      <c r="Q125" s="23">
        <f t="shared" si="80"/>
        <v>0</v>
      </c>
      <c r="R125" s="23">
        <v>0</v>
      </c>
    </row>
    <row r="126" spans="1:18" s="21" customFormat="1" ht="63.75" customHeight="1" x14ac:dyDescent="0.25">
      <c r="A126" s="19"/>
      <c r="B126" s="33" t="s">
        <v>286</v>
      </c>
      <c r="C126" s="62"/>
      <c r="D126" s="23">
        <f t="shared" ref="D126" si="81">E126+F126+G126</f>
        <v>44.1</v>
      </c>
      <c r="E126" s="23">
        <v>0</v>
      </c>
      <c r="F126" s="23">
        <v>0</v>
      </c>
      <c r="G126" s="23">
        <v>44.1</v>
      </c>
      <c r="H126" s="23">
        <v>0</v>
      </c>
      <c r="I126" s="23">
        <f t="shared" ref="I126" si="82">J126+K126+L126</f>
        <v>6.7</v>
      </c>
      <c r="J126" s="23">
        <v>0</v>
      </c>
      <c r="K126" s="23">
        <v>0</v>
      </c>
      <c r="L126" s="23">
        <v>6.7</v>
      </c>
      <c r="M126" s="23">
        <v>0</v>
      </c>
      <c r="N126" s="23">
        <f t="shared" ref="N126" si="83">I126/D126*100</f>
        <v>15.192743764172336</v>
      </c>
      <c r="O126" s="23">
        <v>0</v>
      </c>
      <c r="P126" s="23">
        <v>0</v>
      </c>
      <c r="Q126" s="23">
        <f t="shared" ref="Q126" si="84">L126/G126*100</f>
        <v>15.192743764172336</v>
      </c>
      <c r="R126" s="23">
        <v>0</v>
      </c>
    </row>
    <row r="127" spans="1:18" s="21" customFormat="1" ht="84" customHeight="1" x14ac:dyDescent="0.25">
      <c r="A127" s="19"/>
      <c r="B127" s="33" t="s">
        <v>349</v>
      </c>
      <c r="C127" s="62"/>
      <c r="D127" s="23">
        <f t="shared" ref="D127" si="85">E127+F127+G127</f>
        <v>4.7</v>
      </c>
      <c r="E127" s="23">
        <v>0</v>
      </c>
      <c r="F127" s="23">
        <v>0</v>
      </c>
      <c r="G127" s="23">
        <v>4.7</v>
      </c>
      <c r="H127" s="23">
        <v>0</v>
      </c>
      <c r="I127" s="23">
        <f t="shared" ref="I127" si="86">J127+K127+L127</f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f t="shared" ref="N127" si="87">I127/D127*100</f>
        <v>0</v>
      </c>
      <c r="O127" s="23">
        <v>0</v>
      </c>
      <c r="P127" s="23">
        <v>0</v>
      </c>
      <c r="Q127" s="23">
        <f t="shared" ref="Q127" si="88">L127/G127*100</f>
        <v>0</v>
      </c>
      <c r="R127" s="23">
        <v>0</v>
      </c>
    </row>
    <row r="128" spans="1:18" s="21" customFormat="1" ht="39" customHeight="1" x14ac:dyDescent="0.25">
      <c r="A128" s="19"/>
      <c r="B128" s="33" t="s">
        <v>346</v>
      </c>
      <c r="C128" s="62"/>
      <c r="D128" s="23">
        <f t="shared" ref="D128" si="89">E128+F128+G128</f>
        <v>10</v>
      </c>
      <c r="E128" s="23">
        <v>0</v>
      </c>
      <c r="F128" s="23">
        <v>0</v>
      </c>
      <c r="G128" s="23">
        <v>10</v>
      </c>
      <c r="H128" s="23">
        <v>0</v>
      </c>
      <c r="I128" s="23">
        <f t="shared" ref="I128" si="90">J128+K128+L128</f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f t="shared" ref="N128" si="91">I128/D128*100</f>
        <v>0</v>
      </c>
      <c r="O128" s="23">
        <v>0</v>
      </c>
      <c r="P128" s="23">
        <v>0</v>
      </c>
      <c r="Q128" s="23">
        <f t="shared" ref="Q128" si="92">L128/G128*100</f>
        <v>0</v>
      </c>
      <c r="R128" s="23">
        <v>0</v>
      </c>
    </row>
    <row r="129" spans="1:18" s="21" customFormat="1" ht="25.5" customHeight="1" x14ac:dyDescent="0.25">
      <c r="A129" s="19"/>
      <c r="B129" s="33" t="s">
        <v>347</v>
      </c>
      <c r="C129" s="62"/>
      <c r="D129" s="23">
        <f t="shared" ref="D129:D130" si="93">E129+F129+G129</f>
        <v>5</v>
      </c>
      <c r="E129" s="23">
        <v>0</v>
      </c>
      <c r="F129" s="23">
        <v>0</v>
      </c>
      <c r="G129" s="23">
        <v>5</v>
      </c>
      <c r="H129" s="23">
        <v>0</v>
      </c>
      <c r="I129" s="23">
        <f t="shared" ref="I129:I130" si="94">J129+K129+L129</f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f t="shared" ref="N129:N130" si="95">I129/D129*100</f>
        <v>0</v>
      </c>
      <c r="O129" s="23">
        <v>0</v>
      </c>
      <c r="P129" s="23">
        <v>0</v>
      </c>
      <c r="Q129" s="23">
        <f t="shared" ref="Q129:Q130" si="96">L129/G129*100</f>
        <v>0</v>
      </c>
      <c r="R129" s="23">
        <v>0</v>
      </c>
    </row>
    <row r="130" spans="1:18" s="21" customFormat="1" ht="39" customHeight="1" x14ac:dyDescent="0.25">
      <c r="A130" s="19"/>
      <c r="B130" s="33" t="s">
        <v>348</v>
      </c>
      <c r="C130" s="63"/>
      <c r="D130" s="23">
        <f t="shared" si="93"/>
        <v>10</v>
      </c>
      <c r="E130" s="23">
        <v>0</v>
      </c>
      <c r="F130" s="23">
        <v>0</v>
      </c>
      <c r="G130" s="23">
        <v>10</v>
      </c>
      <c r="H130" s="23">
        <v>0</v>
      </c>
      <c r="I130" s="23">
        <f t="shared" si="94"/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f t="shared" si="95"/>
        <v>0</v>
      </c>
      <c r="O130" s="23">
        <v>0</v>
      </c>
      <c r="P130" s="23">
        <v>0</v>
      </c>
      <c r="Q130" s="23">
        <f t="shared" si="96"/>
        <v>0</v>
      </c>
      <c r="R130" s="23">
        <v>0</v>
      </c>
    </row>
    <row r="131" spans="1:18" s="21" customFormat="1" ht="26.25" customHeight="1" x14ac:dyDescent="0.25">
      <c r="A131" s="19"/>
      <c r="B131" s="19" t="s">
        <v>71</v>
      </c>
      <c r="C131" s="32" t="s">
        <v>52</v>
      </c>
      <c r="D131" s="20">
        <f>D132+D133+D134</f>
        <v>12053.6</v>
      </c>
      <c r="E131" s="20">
        <f t="shared" ref="E131:M131" si="97">E132+E133+E134</f>
        <v>0</v>
      </c>
      <c r="F131" s="20">
        <f t="shared" si="97"/>
        <v>0</v>
      </c>
      <c r="G131" s="20">
        <f t="shared" si="97"/>
        <v>12053.6</v>
      </c>
      <c r="H131" s="20">
        <f t="shared" si="97"/>
        <v>0</v>
      </c>
      <c r="I131" s="20">
        <f t="shared" si="97"/>
        <v>2019.2</v>
      </c>
      <c r="J131" s="20">
        <f t="shared" si="97"/>
        <v>0</v>
      </c>
      <c r="K131" s="20">
        <f t="shared" si="97"/>
        <v>0</v>
      </c>
      <c r="L131" s="20">
        <f t="shared" si="97"/>
        <v>2019.2</v>
      </c>
      <c r="M131" s="20">
        <f t="shared" si="97"/>
        <v>0</v>
      </c>
      <c r="N131" s="20">
        <f t="shared" si="77"/>
        <v>16.751841773412092</v>
      </c>
      <c r="O131" s="20">
        <v>0</v>
      </c>
      <c r="P131" s="20">
        <v>0</v>
      </c>
      <c r="Q131" s="20">
        <f>L131/G131*100</f>
        <v>16.751841773412092</v>
      </c>
      <c r="R131" s="20">
        <v>0</v>
      </c>
    </row>
    <row r="132" spans="1:18" s="4" customFormat="1" ht="38.25" customHeight="1" x14ac:dyDescent="0.25">
      <c r="A132" s="26"/>
      <c r="B132" s="22" t="s">
        <v>193</v>
      </c>
      <c r="C132" s="49" t="s">
        <v>52</v>
      </c>
      <c r="D132" s="23">
        <f t="shared" ref="D132:D134" si="98">E132+F132+G132</f>
        <v>6582.5</v>
      </c>
      <c r="E132" s="23">
        <v>0</v>
      </c>
      <c r="F132" s="23">
        <v>0</v>
      </c>
      <c r="G132" s="23">
        <v>6582.5</v>
      </c>
      <c r="H132" s="23">
        <v>0</v>
      </c>
      <c r="I132" s="23">
        <f t="shared" ref="I132:I134" si="99">J132+K132+L132</f>
        <v>1180.3</v>
      </c>
      <c r="J132" s="23">
        <v>0</v>
      </c>
      <c r="K132" s="23">
        <v>0</v>
      </c>
      <c r="L132" s="23">
        <v>1180.3</v>
      </c>
      <c r="M132" s="23">
        <v>0</v>
      </c>
      <c r="N132" s="23">
        <f t="shared" si="77"/>
        <v>17.930877326243827</v>
      </c>
      <c r="O132" s="23">
        <v>0</v>
      </c>
      <c r="P132" s="23">
        <v>0</v>
      </c>
      <c r="Q132" s="23">
        <f t="shared" ref="Q132:Q134" si="100">L132/G132*100</f>
        <v>17.930877326243827</v>
      </c>
      <c r="R132" s="23">
        <v>0</v>
      </c>
    </row>
    <row r="133" spans="1:18" s="4" customFormat="1" ht="38.25" customHeight="1" x14ac:dyDescent="0.25">
      <c r="A133" s="26"/>
      <c r="B133" s="22" t="s">
        <v>194</v>
      </c>
      <c r="C133" s="49"/>
      <c r="D133" s="23">
        <f t="shared" si="98"/>
        <v>3716.7</v>
      </c>
      <c r="E133" s="23">
        <v>0</v>
      </c>
      <c r="F133" s="23">
        <v>0</v>
      </c>
      <c r="G133" s="23">
        <v>3716.7</v>
      </c>
      <c r="H133" s="23">
        <v>0</v>
      </c>
      <c r="I133" s="23">
        <f t="shared" si="99"/>
        <v>542.6</v>
      </c>
      <c r="J133" s="23">
        <v>0</v>
      </c>
      <c r="K133" s="23">
        <v>0</v>
      </c>
      <c r="L133" s="23">
        <v>542.6</v>
      </c>
      <c r="M133" s="23">
        <v>0</v>
      </c>
      <c r="N133" s="23">
        <f t="shared" si="77"/>
        <v>14.598972206527296</v>
      </c>
      <c r="O133" s="23">
        <v>0</v>
      </c>
      <c r="P133" s="23">
        <v>0</v>
      </c>
      <c r="Q133" s="23">
        <f t="shared" si="100"/>
        <v>14.598972206527296</v>
      </c>
      <c r="R133" s="23">
        <v>0</v>
      </c>
    </row>
    <row r="134" spans="1:18" s="4" customFormat="1" ht="54.75" customHeight="1" x14ac:dyDescent="0.25">
      <c r="A134" s="26"/>
      <c r="B134" s="22" t="s">
        <v>195</v>
      </c>
      <c r="C134" s="49"/>
      <c r="D134" s="23">
        <f t="shared" si="98"/>
        <v>1754.4</v>
      </c>
      <c r="E134" s="23">
        <v>0</v>
      </c>
      <c r="F134" s="23">
        <v>0</v>
      </c>
      <c r="G134" s="23">
        <v>1754.4</v>
      </c>
      <c r="H134" s="23">
        <v>0</v>
      </c>
      <c r="I134" s="23">
        <f t="shared" si="99"/>
        <v>296.3</v>
      </c>
      <c r="J134" s="23">
        <v>0</v>
      </c>
      <c r="K134" s="23">
        <v>0</v>
      </c>
      <c r="L134" s="23">
        <v>296.3</v>
      </c>
      <c r="M134" s="23">
        <v>0</v>
      </c>
      <c r="N134" s="23">
        <f t="shared" si="77"/>
        <v>16.888964888280896</v>
      </c>
      <c r="O134" s="23">
        <v>0</v>
      </c>
      <c r="P134" s="23">
        <v>0</v>
      </c>
      <c r="Q134" s="23">
        <f t="shared" si="100"/>
        <v>16.888964888280896</v>
      </c>
      <c r="R134" s="23">
        <v>0</v>
      </c>
    </row>
    <row r="135" spans="1:18" s="15" customFormat="1" ht="27.75" customHeight="1" x14ac:dyDescent="0.25">
      <c r="A135" s="12">
        <v>6</v>
      </c>
      <c r="B135" s="12" t="s">
        <v>19</v>
      </c>
      <c r="C135" s="13" t="s">
        <v>54</v>
      </c>
      <c r="D135" s="14">
        <f>D136</f>
        <v>5758.9000000000005</v>
      </c>
      <c r="E135" s="14">
        <f t="shared" ref="E135:L135" si="101">E136</f>
        <v>0</v>
      </c>
      <c r="F135" s="14">
        <f t="shared" si="101"/>
        <v>674.3</v>
      </c>
      <c r="G135" s="14">
        <f t="shared" si="101"/>
        <v>5084.6000000000004</v>
      </c>
      <c r="H135" s="14">
        <f t="shared" si="101"/>
        <v>0</v>
      </c>
      <c r="I135" s="14">
        <f t="shared" si="101"/>
        <v>145.1</v>
      </c>
      <c r="J135" s="14">
        <f t="shared" si="101"/>
        <v>0</v>
      </c>
      <c r="K135" s="14">
        <f t="shared" si="101"/>
        <v>135.1</v>
      </c>
      <c r="L135" s="14">
        <f t="shared" si="101"/>
        <v>10</v>
      </c>
      <c r="M135" s="14">
        <v>0</v>
      </c>
      <c r="N135" s="14">
        <f>I135/D135*100</f>
        <v>2.5195783917067489</v>
      </c>
      <c r="O135" s="14">
        <v>0</v>
      </c>
      <c r="P135" s="14">
        <f>K135/F135*100</f>
        <v>20.03559246626131</v>
      </c>
      <c r="Q135" s="14">
        <f>L135/G135*100</f>
        <v>0.19667230460606536</v>
      </c>
      <c r="R135" s="14">
        <v>0</v>
      </c>
    </row>
    <row r="136" spans="1:18" s="21" customFormat="1" ht="37.5" customHeight="1" x14ac:dyDescent="0.25">
      <c r="A136" s="19"/>
      <c r="B136" s="19" t="s">
        <v>72</v>
      </c>
      <c r="C136" s="32" t="s">
        <v>54</v>
      </c>
      <c r="D136" s="20">
        <f>D137+D138+D139+D140+D141+D142+D143</f>
        <v>5758.9000000000005</v>
      </c>
      <c r="E136" s="20">
        <f t="shared" ref="E136:M136" si="102">E137+E138+E139+E140+E141+E142+E143</f>
        <v>0</v>
      </c>
      <c r="F136" s="20">
        <f t="shared" si="102"/>
        <v>674.3</v>
      </c>
      <c r="G136" s="20">
        <f t="shared" si="102"/>
        <v>5084.6000000000004</v>
      </c>
      <c r="H136" s="20">
        <f t="shared" si="102"/>
        <v>0</v>
      </c>
      <c r="I136" s="20">
        <f t="shared" si="102"/>
        <v>145.1</v>
      </c>
      <c r="J136" s="20">
        <f t="shared" si="102"/>
        <v>0</v>
      </c>
      <c r="K136" s="20">
        <f t="shared" si="102"/>
        <v>135.1</v>
      </c>
      <c r="L136" s="20">
        <f t="shared" si="102"/>
        <v>10</v>
      </c>
      <c r="M136" s="20">
        <f t="shared" si="102"/>
        <v>0</v>
      </c>
      <c r="N136" s="20">
        <f t="shared" ref="N136" si="103">I136/D136*100</f>
        <v>2.5195783917067489</v>
      </c>
      <c r="O136" s="20">
        <v>0</v>
      </c>
      <c r="P136" s="20">
        <f t="shared" ref="P136:Q136" si="104">K136/F136*100</f>
        <v>20.03559246626131</v>
      </c>
      <c r="Q136" s="20">
        <f t="shared" si="104"/>
        <v>0.19667230460606536</v>
      </c>
      <c r="R136" s="20">
        <v>0</v>
      </c>
    </row>
    <row r="137" spans="1:18" s="21" customFormat="1" ht="111.75" customHeight="1" x14ac:dyDescent="0.25">
      <c r="A137" s="19"/>
      <c r="B137" s="38" t="s">
        <v>296</v>
      </c>
      <c r="C137" s="58" t="s">
        <v>54</v>
      </c>
      <c r="D137" s="23">
        <f t="shared" si="5"/>
        <v>350</v>
      </c>
      <c r="E137" s="23">
        <v>0</v>
      </c>
      <c r="F137" s="23">
        <v>0</v>
      </c>
      <c r="G137" s="23">
        <v>350</v>
      </c>
      <c r="H137" s="23">
        <v>0</v>
      </c>
      <c r="I137" s="23">
        <f t="shared" si="6"/>
        <v>10</v>
      </c>
      <c r="J137" s="23">
        <v>0</v>
      </c>
      <c r="K137" s="23">
        <v>0</v>
      </c>
      <c r="L137" s="23">
        <v>10</v>
      </c>
      <c r="M137" s="23">
        <v>0</v>
      </c>
      <c r="N137" s="23">
        <f t="shared" ref="N137:N142" si="105">I137/D137*100</f>
        <v>2.8571428571428572</v>
      </c>
      <c r="O137" s="23">
        <v>0</v>
      </c>
      <c r="P137" s="23">
        <v>0</v>
      </c>
      <c r="Q137" s="23">
        <f t="shared" ref="P137:Q142" si="106">L137/G137*100</f>
        <v>2.8571428571428572</v>
      </c>
      <c r="R137" s="23">
        <v>0</v>
      </c>
    </row>
    <row r="138" spans="1:18" s="21" customFormat="1" ht="184.5" customHeight="1" x14ac:dyDescent="0.25">
      <c r="A138" s="19"/>
      <c r="B138" s="33" t="s">
        <v>297</v>
      </c>
      <c r="C138" s="59"/>
      <c r="D138" s="23">
        <f t="shared" si="5"/>
        <v>3567.5</v>
      </c>
      <c r="E138" s="23">
        <v>0</v>
      </c>
      <c r="F138" s="23">
        <v>0</v>
      </c>
      <c r="G138" s="23">
        <v>3567.5</v>
      </c>
      <c r="H138" s="23">
        <v>0</v>
      </c>
      <c r="I138" s="23">
        <f t="shared" si="6"/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f t="shared" si="105"/>
        <v>0</v>
      </c>
      <c r="O138" s="23">
        <v>0</v>
      </c>
      <c r="P138" s="23">
        <v>0</v>
      </c>
      <c r="Q138" s="23">
        <f t="shared" si="106"/>
        <v>0</v>
      </c>
      <c r="R138" s="23">
        <v>0</v>
      </c>
    </row>
    <row r="139" spans="1:18" s="21" customFormat="1" ht="26.25" customHeight="1" x14ac:dyDescent="0.25">
      <c r="A139" s="19"/>
      <c r="B139" s="33" t="s">
        <v>167</v>
      </c>
      <c r="C139" s="59"/>
      <c r="D139" s="23">
        <f t="shared" si="5"/>
        <v>340.1</v>
      </c>
      <c r="E139" s="23">
        <v>0</v>
      </c>
      <c r="F139" s="23">
        <v>0</v>
      </c>
      <c r="G139" s="23">
        <v>340.1</v>
      </c>
      <c r="H139" s="23">
        <v>0</v>
      </c>
      <c r="I139" s="23">
        <f t="shared" si="6"/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f t="shared" si="105"/>
        <v>0</v>
      </c>
      <c r="O139" s="23">
        <v>0</v>
      </c>
      <c r="P139" s="23">
        <v>0</v>
      </c>
      <c r="Q139" s="23">
        <f t="shared" si="106"/>
        <v>0</v>
      </c>
      <c r="R139" s="23">
        <v>0</v>
      </c>
    </row>
    <row r="140" spans="1:18" s="21" customFormat="1" ht="85.5" customHeight="1" x14ac:dyDescent="0.25">
      <c r="A140" s="19"/>
      <c r="B140" s="33" t="s">
        <v>168</v>
      </c>
      <c r="C140" s="59"/>
      <c r="D140" s="23">
        <f t="shared" si="5"/>
        <v>787</v>
      </c>
      <c r="E140" s="23">
        <v>0</v>
      </c>
      <c r="F140" s="23">
        <v>0</v>
      </c>
      <c r="G140" s="23">
        <v>787</v>
      </c>
      <c r="H140" s="23">
        <v>0</v>
      </c>
      <c r="I140" s="23">
        <f t="shared" si="6"/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f t="shared" si="105"/>
        <v>0</v>
      </c>
      <c r="O140" s="23">
        <v>0</v>
      </c>
      <c r="P140" s="23">
        <v>0</v>
      </c>
      <c r="Q140" s="23">
        <f t="shared" si="106"/>
        <v>0</v>
      </c>
      <c r="R140" s="23">
        <v>0</v>
      </c>
    </row>
    <row r="141" spans="1:18" s="21" customFormat="1" ht="17.25" customHeight="1" x14ac:dyDescent="0.25">
      <c r="A141" s="19"/>
      <c r="B141" s="33" t="s">
        <v>169</v>
      </c>
      <c r="C141" s="59"/>
      <c r="D141" s="23">
        <f t="shared" si="5"/>
        <v>40</v>
      </c>
      <c r="E141" s="23">
        <v>0</v>
      </c>
      <c r="F141" s="23">
        <v>0</v>
      </c>
      <c r="G141" s="23">
        <v>40</v>
      </c>
      <c r="H141" s="23">
        <v>0</v>
      </c>
      <c r="I141" s="23">
        <f t="shared" si="6"/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f t="shared" si="105"/>
        <v>0</v>
      </c>
      <c r="O141" s="23">
        <v>0</v>
      </c>
      <c r="P141" s="23">
        <v>0</v>
      </c>
      <c r="Q141" s="23">
        <f t="shared" si="106"/>
        <v>0</v>
      </c>
      <c r="R141" s="23">
        <v>0</v>
      </c>
    </row>
    <row r="142" spans="1:18" s="21" customFormat="1" ht="15" customHeight="1" x14ac:dyDescent="0.25">
      <c r="A142" s="19"/>
      <c r="B142" s="33" t="s">
        <v>282</v>
      </c>
      <c r="C142" s="59"/>
      <c r="D142" s="23">
        <f t="shared" si="5"/>
        <v>640.79999999999995</v>
      </c>
      <c r="E142" s="23">
        <v>0</v>
      </c>
      <c r="F142" s="23">
        <v>640.79999999999995</v>
      </c>
      <c r="G142" s="23">
        <v>0</v>
      </c>
      <c r="H142" s="23">
        <v>0</v>
      </c>
      <c r="I142" s="23">
        <f t="shared" si="6"/>
        <v>135.1</v>
      </c>
      <c r="J142" s="23">
        <v>0</v>
      </c>
      <c r="K142" s="23">
        <v>135.1</v>
      </c>
      <c r="L142" s="23">
        <v>0</v>
      </c>
      <c r="M142" s="23">
        <v>0</v>
      </c>
      <c r="N142" s="23">
        <f t="shared" si="105"/>
        <v>21.083021223470663</v>
      </c>
      <c r="O142" s="23">
        <v>0</v>
      </c>
      <c r="P142" s="23">
        <f t="shared" si="106"/>
        <v>21.083021223470663</v>
      </c>
      <c r="Q142" s="23">
        <v>0</v>
      </c>
      <c r="R142" s="23">
        <v>0</v>
      </c>
    </row>
    <row r="143" spans="1:18" s="21" customFormat="1" ht="72.75" customHeight="1" x14ac:dyDescent="0.25">
      <c r="A143" s="19"/>
      <c r="B143" s="33" t="s">
        <v>323</v>
      </c>
      <c r="C143" s="60"/>
      <c r="D143" s="23">
        <f t="shared" ref="D143" si="107">E143+F143+G143</f>
        <v>33.5</v>
      </c>
      <c r="E143" s="23">
        <v>0</v>
      </c>
      <c r="F143" s="23">
        <v>33.5</v>
      </c>
      <c r="G143" s="23">
        <v>0</v>
      </c>
      <c r="H143" s="23">
        <v>0</v>
      </c>
      <c r="I143" s="23">
        <f t="shared" ref="I143" si="108">J143+K143+L143</f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f t="shared" ref="N143" si="109">I143/D143*100</f>
        <v>0</v>
      </c>
      <c r="O143" s="23">
        <v>0</v>
      </c>
      <c r="P143" s="23">
        <f t="shared" ref="P143" si="110">K143/F143*100</f>
        <v>0</v>
      </c>
      <c r="Q143" s="23">
        <v>0</v>
      </c>
      <c r="R143" s="23">
        <v>0</v>
      </c>
    </row>
    <row r="144" spans="1:18" s="15" customFormat="1" ht="39.75" customHeight="1" x14ac:dyDescent="0.25">
      <c r="A144" s="12">
        <v>7</v>
      </c>
      <c r="B144" s="12" t="s">
        <v>20</v>
      </c>
      <c r="C144" s="13" t="s">
        <v>61</v>
      </c>
      <c r="D144" s="14">
        <f t="shared" ref="D144:M144" si="111">D145+D149+D151</f>
        <v>104279.5</v>
      </c>
      <c r="E144" s="14">
        <f t="shared" si="111"/>
        <v>0</v>
      </c>
      <c r="F144" s="14">
        <f t="shared" si="111"/>
        <v>97011.6</v>
      </c>
      <c r="G144" s="14">
        <f t="shared" si="111"/>
        <v>7267.9</v>
      </c>
      <c r="H144" s="14">
        <f t="shared" si="111"/>
        <v>0</v>
      </c>
      <c r="I144" s="14">
        <f t="shared" si="111"/>
        <v>26599.500000000004</v>
      </c>
      <c r="J144" s="14">
        <f t="shared" si="111"/>
        <v>0</v>
      </c>
      <c r="K144" s="14">
        <f t="shared" si="111"/>
        <v>25347.600000000002</v>
      </c>
      <c r="L144" s="14">
        <f t="shared" si="111"/>
        <v>1251.9000000000001</v>
      </c>
      <c r="M144" s="14">
        <f t="shared" si="111"/>
        <v>0</v>
      </c>
      <c r="N144" s="14">
        <f>I144/D144*100</f>
        <v>25.507889853710463</v>
      </c>
      <c r="O144" s="14">
        <v>0</v>
      </c>
      <c r="P144" s="14">
        <f>K144/F144*100</f>
        <v>26.1284217557488</v>
      </c>
      <c r="Q144" s="14">
        <v>100</v>
      </c>
      <c r="R144" s="14">
        <v>0</v>
      </c>
    </row>
    <row r="145" spans="1:18" s="21" customFormat="1" ht="37.5" customHeight="1" x14ac:dyDescent="0.25">
      <c r="A145" s="19"/>
      <c r="B145" s="19" t="s">
        <v>177</v>
      </c>
      <c r="C145" s="58" t="s">
        <v>44</v>
      </c>
      <c r="D145" s="20">
        <f>D146+D147+D148</f>
        <v>6929.9</v>
      </c>
      <c r="E145" s="20">
        <f t="shared" ref="E145:M145" si="112">E146+E147+E148</f>
        <v>0</v>
      </c>
      <c r="F145" s="20">
        <f t="shared" si="112"/>
        <v>0</v>
      </c>
      <c r="G145" s="20">
        <f t="shared" si="112"/>
        <v>6929.9</v>
      </c>
      <c r="H145" s="20">
        <f t="shared" si="112"/>
        <v>0</v>
      </c>
      <c r="I145" s="20">
        <f t="shared" si="112"/>
        <v>1176.9000000000001</v>
      </c>
      <c r="J145" s="20">
        <f t="shared" si="112"/>
        <v>0</v>
      </c>
      <c r="K145" s="20">
        <f t="shared" si="112"/>
        <v>0</v>
      </c>
      <c r="L145" s="20">
        <f t="shared" si="112"/>
        <v>1176.9000000000001</v>
      </c>
      <c r="M145" s="20">
        <f t="shared" si="112"/>
        <v>0</v>
      </c>
      <c r="N145" s="20">
        <f t="shared" ref="N145" si="113">I145/D145*100</f>
        <v>16.982929046595192</v>
      </c>
      <c r="O145" s="20">
        <v>0</v>
      </c>
      <c r="P145" s="20">
        <v>0</v>
      </c>
      <c r="Q145" s="20">
        <f t="shared" ref="Q145" si="114">L145/G145*100</f>
        <v>16.982929046595192</v>
      </c>
      <c r="R145" s="20">
        <v>0</v>
      </c>
    </row>
    <row r="146" spans="1:18" s="4" customFormat="1" ht="60" customHeight="1" x14ac:dyDescent="0.25">
      <c r="A146" s="26"/>
      <c r="B146" s="25" t="s">
        <v>225</v>
      </c>
      <c r="C146" s="59"/>
      <c r="D146" s="23">
        <f t="shared" ref="D146" si="115">E146+F146+G146</f>
        <v>6155.9</v>
      </c>
      <c r="E146" s="23">
        <v>0</v>
      </c>
      <c r="F146" s="23">
        <v>0</v>
      </c>
      <c r="G146" s="23">
        <v>6155.9</v>
      </c>
      <c r="H146" s="23">
        <v>0</v>
      </c>
      <c r="I146" s="23">
        <f t="shared" ref="I146" si="116">J146+K146+L146</f>
        <v>1029.9000000000001</v>
      </c>
      <c r="J146" s="23">
        <v>0</v>
      </c>
      <c r="K146" s="23">
        <v>0</v>
      </c>
      <c r="L146" s="23">
        <v>1029.9000000000001</v>
      </c>
      <c r="M146" s="23">
        <v>0</v>
      </c>
      <c r="N146" s="23">
        <f t="shared" ref="N146" si="117">I146/D146*100</f>
        <v>16.730291265290212</v>
      </c>
      <c r="O146" s="23">
        <v>0</v>
      </c>
      <c r="P146" s="23">
        <v>0</v>
      </c>
      <c r="Q146" s="23">
        <f t="shared" ref="Q146" si="118">L146/G146*100</f>
        <v>16.730291265290212</v>
      </c>
      <c r="R146" s="23">
        <v>0</v>
      </c>
    </row>
    <row r="147" spans="1:18" s="4" customFormat="1" ht="36.75" customHeight="1" x14ac:dyDescent="0.25">
      <c r="A147" s="26"/>
      <c r="B147" s="25" t="s">
        <v>226</v>
      </c>
      <c r="C147" s="59"/>
      <c r="D147" s="23">
        <f t="shared" ref="D147" si="119">E147+F147+G147</f>
        <v>744</v>
      </c>
      <c r="E147" s="23">
        <v>0</v>
      </c>
      <c r="F147" s="23">
        <v>0</v>
      </c>
      <c r="G147" s="23">
        <v>744</v>
      </c>
      <c r="H147" s="23">
        <v>0</v>
      </c>
      <c r="I147" s="23">
        <f t="shared" ref="I147" si="120">J147+K147+L147</f>
        <v>117</v>
      </c>
      <c r="J147" s="23">
        <v>0</v>
      </c>
      <c r="K147" s="23">
        <v>0</v>
      </c>
      <c r="L147" s="23">
        <v>117</v>
      </c>
      <c r="M147" s="23">
        <v>0</v>
      </c>
      <c r="N147" s="23">
        <f t="shared" ref="N147" si="121">I147/D147*100</f>
        <v>15.725806451612904</v>
      </c>
      <c r="O147" s="23">
        <v>0</v>
      </c>
      <c r="P147" s="23">
        <v>0</v>
      </c>
      <c r="Q147" s="23">
        <f t="shared" ref="Q147" si="122">L147/G147*100</f>
        <v>15.725806451612904</v>
      </c>
      <c r="R147" s="23">
        <v>0</v>
      </c>
    </row>
    <row r="148" spans="1:18" s="4" customFormat="1" ht="48" customHeight="1" x14ac:dyDescent="0.25">
      <c r="A148" s="26"/>
      <c r="B148" s="25" t="s">
        <v>338</v>
      </c>
      <c r="C148" s="60"/>
      <c r="D148" s="23">
        <f t="shared" ref="D148" si="123">E148+F148+G148</f>
        <v>30</v>
      </c>
      <c r="E148" s="23">
        <v>0</v>
      </c>
      <c r="F148" s="23">
        <v>0</v>
      </c>
      <c r="G148" s="23">
        <v>30</v>
      </c>
      <c r="H148" s="23">
        <v>0</v>
      </c>
      <c r="I148" s="23">
        <f t="shared" ref="I148" si="124">J148+K148+L148</f>
        <v>30</v>
      </c>
      <c r="J148" s="23">
        <v>0</v>
      </c>
      <c r="K148" s="23">
        <v>0</v>
      </c>
      <c r="L148" s="23">
        <v>30</v>
      </c>
      <c r="M148" s="23">
        <v>0</v>
      </c>
      <c r="N148" s="23">
        <f t="shared" ref="N148" si="125">I148/D148*100</f>
        <v>100</v>
      </c>
      <c r="O148" s="23">
        <v>0</v>
      </c>
      <c r="P148" s="23">
        <v>0</v>
      </c>
      <c r="Q148" s="23">
        <f t="shared" ref="Q148" si="126">L148/G148*100</f>
        <v>100</v>
      </c>
      <c r="R148" s="23">
        <v>0</v>
      </c>
    </row>
    <row r="149" spans="1:18" s="21" customFormat="1" ht="61.5" customHeight="1" x14ac:dyDescent="0.25">
      <c r="A149" s="19"/>
      <c r="B149" s="19" t="s">
        <v>176</v>
      </c>
      <c r="C149" s="49" t="s">
        <v>44</v>
      </c>
      <c r="D149" s="20">
        <f>D150</f>
        <v>338</v>
      </c>
      <c r="E149" s="20">
        <f t="shared" ref="E149:M149" si="127">E150</f>
        <v>0</v>
      </c>
      <c r="F149" s="20">
        <f t="shared" si="127"/>
        <v>0</v>
      </c>
      <c r="G149" s="20">
        <f>G150</f>
        <v>338</v>
      </c>
      <c r="H149" s="20">
        <f t="shared" si="127"/>
        <v>0</v>
      </c>
      <c r="I149" s="20">
        <f t="shared" si="127"/>
        <v>75</v>
      </c>
      <c r="J149" s="20">
        <f t="shared" si="127"/>
        <v>0</v>
      </c>
      <c r="K149" s="20">
        <f t="shared" si="127"/>
        <v>0</v>
      </c>
      <c r="L149" s="20">
        <f>L150</f>
        <v>75</v>
      </c>
      <c r="M149" s="20">
        <f t="shared" si="127"/>
        <v>0</v>
      </c>
      <c r="N149" s="23">
        <f t="shared" ref="N149" si="128">I149/D149*100</f>
        <v>22.189349112426036</v>
      </c>
      <c r="O149" s="20">
        <v>0</v>
      </c>
      <c r="P149" s="20">
        <v>0</v>
      </c>
      <c r="Q149" s="20">
        <f t="shared" ref="Q149:Q173" si="129">L149/G149*100</f>
        <v>22.189349112426036</v>
      </c>
      <c r="R149" s="20">
        <v>0</v>
      </c>
    </row>
    <row r="150" spans="1:18" s="4" customFormat="1" ht="27.75" customHeight="1" x14ac:dyDescent="0.25">
      <c r="A150" s="26"/>
      <c r="B150" s="26" t="s">
        <v>175</v>
      </c>
      <c r="C150" s="49"/>
      <c r="D150" s="23">
        <f t="shared" ref="D150" si="130">E150+F150+G150</f>
        <v>338</v>
      </c>
      <c r="E150" s="23">
        <v>0</v>
      </c>
      <c r="F150" s="23">
        <v>0</v>
      </c>
      <c r="G150" s="23">
        <v>338</v>
      </c>
      <c r="H150" s="23">
        <v>0</v>
      </c>
      <c r="I150" s="23">
        <f t="shared" si="6"/>
        <v>75</v>
      </c>
      <c r="J150" s="23">
        <v>0</v>
      </c>
      <c r="K150" s="23">
        <v>0</v>
      </c>
      <c r="L150" s="23">
        <v>75</v>
      </c>
      <c r="M150" s="23">
        <v>0</v>
      </c>
      <c r="N150" s="23">
        <f t="shared" ref="N150" si="131">I150/D150*100</f>
        <v>22.189349112426036</v>
      </c>
      <c r="O150" s="23">
        <v>0</v>
      </c>
      <c r="P150" s="23">
        <v>0</v>
      </c>
      <c r="Q150" s="23">
        <f t="shared" si="129"/>
        <v>22.189349112426036</v>
      </c>
      <c r="R150" s="23">
        <v>0</v>
      </c>
    </row>
    <row r="151" spans="1:18" s="21" customFormat="1" ht="27.75" customHeight="1" x14ac:dyDescent="0.25">
      <c r="A151" s="19"/>
      <c r="B151" s="19" t="s">
        <v>62</v>
      </c>
      <c r="C151" s="49" t="s">
        <v>54</v>
      </c>
      <c r="D151" s="20">
        <f>D152+D153+D154+D155+D156+D157+D158</f>
        <v>97011.6</v>
      </c>
      <c r="E151" s="20">
        <f t="shared" ref="E151:L151" si="132">E152+E153+E154+E155+E156+E157+E158</f>
        <v>0</v>
      </c>
      <c r="F151" s="20">
        <f t="shared" si="132"/>
        <v>97011.6</v>
      </c>
      <c r="G151" s="20">
        <f t="shared" si="132"/>
        <v>0</v>
      </c>
      <c r="H151" s="20">
        <f t="shared" si="132"/>
        <v>0</v>
      </c>
      <c r="I151" s="20">
        <f t="shared" si="132"/>
        <v>25347.600000000002</v>
      </c>
      <c r="J151" s="20">
        <f t="shared" si="132"/>
        <v>0</v>
      </c>
      <c r="K151" s="20">
        <f t="shared" si="132"/>
        <v>25347.600000000002</v>
      </c>
      <c r="L151" s="20">
        <f t="shared" si="132"/>
        <v>0</v>
      </c>
      <c r="M151" s="20">
        <f t="shared" ref="M151" si="133">M152+M153+M154+M155+M156+M157+M158</f>
        <v>0</v>
      </c>
      <c r="N151" s="20">
        <f t="shared" ref="N151:P151" si="134">I151/D151*100</f>
        <v>26.1284217557488</v>
      </c>
      <c r="O151" s="20">
        <v>0</v>
      </c>
      <c r="P151" s="20">
        <f t="shared" si="134"/>
        <v>26.1284217557488</v>
      </c>
      <c r="Q151" s="20">
        <v>0</v>
      </c>
      <c r="R151" s="20">
        <v>0</v>
      </c>
    </row>
    <row r="152" spans="1:18" s="21" customFormat="1" ht="62.25" customHeight="1" x14ac:dyDescent="0.25">
      <c r="A152" s="19"/>
      <c r="B152" s="33" t="s">
        <v>170</v>
      </c>
      <c r="C152" s="49"/>
      <c r="D152" s="23">
        <f t="shared" ref="D152:D158" si="135">E152+F152+G152</f>
        <v>676.8</v>
      </c>
      <c r="E152" s="23">
        <v>0</v>
      </c>
      <c r="F152" s="23">
        <v>676.8</v>
      </c>
      <c r="G152" s="23">
        <v>0</v>
      </c>
      <c r="H152" s="23">
        <v>0</v>
      </c>
      <c r="I152" s="23">
        <f t="shared" ref="I152:I158" si="136">J152+K152+L152</f>
        <v>323.10000000000002</v>
      </c>
      <c r="J152" s="23">
        <v>0</v>
      </c>
      <c r="K152" s="23">
        <v>323.10000000000002</v>
      </c>
      <c r="L152" s="23">
        <v>0</v>
      </c>
      <c r="M152" s="23">
        <v>0</v>
      </c>
      <c r="N152" s="23">
        <f t="shared" ref="N152:N218" si="137">I152/D152*100</f>
        <v>47.739361702127667</v>
      </c>
      <c r="O152" s="23">
        <v>0</v>
      </c>
      <c r="P152" s="23">
        <f t="shared" ref="P152:P158" si="138">K152/F152*100</f>
        <v>47.739361702127667</v>
      </c>
      <c r="Q152" s="23">
        <v>0</v>
      </c>
      <c r="R152" s="23">
        <v>0</v>
      </c>
    </row>
    <row r="153" spans="1:18" s="21" customFormat="1" ht="36.75" customHeight="1" x14ac:dyDescent="0.25">
      <c r="A153" s="19"/>
      <c r="B153" s="33" t="s">
        <v>171</v>
      </c>
      <c r="C153" s="49"/>
      <c r="D153" s="23">
        <f t="shared" si="135"/>
        <v>393.2</v>
      </c>
      <c r="E153" s="23">
        <v>0</v>
      </c>
      <c r="F153" s="23">
        <v>393.2</v>
      </c>
      <c r="G153" s="23">
        <v>0</v>
      </c>
      <c r="H153" s="23">
        <v>0</v>
      </c>
      <c r="I153" s="23">
        <f t="shared" si="136"/>
        <v>333.3</v>
      </c>
      <c r="J153" s="23">
        <v>0</v>
      </c>
      <c r="K153" s="23">
        <v>333.3</v>
      </c>
      <c r="L153" s="23">
        <v>0</v>
      </c>
      <c r="M153" s="23">
        <v>0</v>
      </c>
      <c r="N153" s="23">
        <f t="shared" si="137"/>
        <v>84.766022380467959</v>
      </c>
      <c r="O153" s="23">
        <v>0</v>
      </c>
      <c r="P153" s="23">
        <f t="shared" si="138"/>
        <v>84.766022380467959</v>
      </c>
      <c r="Q153" s="23">
        <v>0</v>
      </c>
      <c r="R153" s="23">
        <v>0</v>
      </c>
    </row>
    <row r="154" spans="1:18" s="21" customFormat="1" ht="38.25" customHeight="1" x14ac:dyDescent="0.25">
      <c r="A154" s="19"/>
      <c r="B154" s="33" t="s">
        <v>172</v>
      </c>
      <c r="C154" s="49"/>
      <c r="D154" s="23">
        <f t="shared" si="135"/>
        <v>33806.699999999997</v>
      </c>
      <c r="E154" s="23">
        <v>0</v>
      </c>
      <c r="F154" s="23">
        <v>33806.699999999997</v>
      </c>
      <c r="G154" s="23">
        <v>0</v>
      </c>
      <c r="H154" s="23">
        <v>0</v>
      </c>
      <c r="I154" s="23">
        <f t="shared" si="136"/>
        <v>9593.4</v>
      </c>
      <c r="J154" s="23">
        <v>0</v>
      </c>
      <c r="K154" s="23">
        <v>9593.4</v>
      </c>
      <c r="L154" s="23">
        <v>0</v>
      </c>
      <c r="M154" s="23">
        <v>0</v>
      </c>
      <c r="N154" s="23">
        <f t="shared" si="137"/>
        <v>28.377215167407645</v>
      </c>
      <c r="O154" s="23">
        <v>0</v>
      </c>
      <c r="P154" s="23">
        <f t="shared" si="138"/>
        <v>28.377215167407645</v>
      </c>
      <c r="Q154" s="23">
        <v>0</v>
      </c>
      <c r="R154" s="23">
        <v>0</v>
      </c>
    </row>
    <row r="155" spans="1:18" s="21" customFormat="1" ht="61.5" customHeight="1" x14ac:dyDescent="0.25">
      <c r="A155" s="19"/>
      <c r="B155" s="33" t="s">
        <v>173</v>
      </c>
      <c r="C155" s="49"/>
      <c r="D155" s="23">
        <f t="shared" si="135"/>
        <v>53006.400000000001</v>
      </c>
      <c r="E155" s="23">
        <v>0</v>
      </c>
      <c r="F155" s="23">
        <v>53006.400000000001</v>
      </c>
      <c r="G155" s="23">
        <v>0</v>
      </c>
      <c r="H155" s="23">
        <v>0</v>
      </c>
      <c r="I155" s="23">
        <f t="shared" si="136"/>
        <v>13235.1</v>
      </c>
      <c r="J155" s="23">
        <v>0</v>
      </c>
      <c r="K155" s="23">
        <v>13235.1</v>
      </c>
      <c r="L155" s="23">
        <v>0</v>
      </c>
      <c r="M155" s="23">
        <v>0</v>
      </c>
      <c r="N155" s="23">
        <f t="shared" si="137"/>
        <v>24.968871683419362</v>
      </c>
      <c r="O155" s="23">
        <v>0</v>
      </c>
      <c r="P155" s="23">
        <f t="shared" si="138"/>
        <v>24.968871683419362</v>
      </c>
      <c r="Q155" s="23">
        <v>0</v>
      </c>
      <c r="R155" s="23">
        <v>0</v>
      </c>
    </row>
    <row r="156" spans="1:18" s="21" customFormat="1" ht="48.75" customHeight="1" x14ac:dyDescent="0.25">
      <c r="A156" s="19"/>
      <c r="B156" s="33" t="s">
        <v>298</v>
      </c>
      <c r="C156" s="49"/>
      <c r="D156" s="23">
        <f t="shared" si="135"/>
        <v>7804.5</v>
      </c>
      <c r="E156" s="23">
        <v>0</v>
      </c>
      <c r="F156" s="23">
        <v>7804.5</v>
      </c>
      <c r="G156" s="23">
        <v>0</v>
      </c>
      <c r="H156" s="23">
        <v>0</v>
      </c>
      <c r="I156" s="23">
        <f t="shared" si="136"/>
        <v>1587.4</v>
      </c>
      <c r="J156" s="23">
        <v>0</v>
      </c>
      <c r="K156" s="23">
        <v>1587.4</v>
      </c>
      <c r="L156" s="23">
        <v>0</v>
      </c>
      <c r="M156" s="23">
        <v>0</v>
      </c>
      <c r="N156" s="23">
        <f t="shared" si="137"/>
        <v>20.339547696841567</v>
      </c>
      <c r="O156" s="23">
        <v>0</v>
      </c>
      <c r="P156" s="23">
        <f t="shared" si="138"/>
        <v>20.339547696841567</v>
      </c>
      <c r="Q156" s="23">
        <v>0</v>
      </c>
      <c r="R156" s="23">
        <v>0</v>
      </c>
    </row>
    <row r="157" spans="1:18" s="21" customFormat="1" ht="157.5" customHeight="1" x14ac:dyDescent="0.25">
      <c r="A157" s="19"/>
      <c r="B157" s="33" t="s">
        <v>227</v>
      </c>
      <c r="C157" s="49"/>
      <c r="D157" s="23">
        <f t="shared" si="135"/>
        <v>1318.8</v>
      </c>
      <c r="E157" s="23">
        <v>0</v>
      </c>
      <c r="F157" s="23">
        <v>1318.8</v>
      </c>
      <c r="G157" s="23">
        <v>0</v>
      </c>
      <c r="H157" s="23">
        <v>0</v>
      </c>
      <c r="I157" s="23">
        <f t="shared" si="136"/>
        <v>275.3</v>
      </c>
      <c r="J157" s="23">
        <v>0</v>
      </c>
      <c r="K157" s="23">
        <v>275.3</v>
      </c>
      <c r="L157" s="23">
        <v>0</v>
      </c>
      <c r="M157" s="23">
        <v>0</v>
      </c>
      <c r="N157" s="23">
        <f t="shared" si="137"/>
        <v>20.875037913254477</v>
      </c>
      <c r="O157" s="23">
        <v>0</v>
      </c>
      <c r="P157" s="23">
        <f t="shared" si="138"/>
        <v>20.875037913254477</v>
      </c>
      <c r="Q157" s="23">
        <v>0</v>
      </c>
      <c r="R157" s="23">
        <v>0</v>
      </c>
    </row>
    <row r="158" spans="1:18" s="21" customFormat="1" ht="123" customHeight="1" x14ac:dyDescent="0.25">
      <c r="A158" s="19"/>
      <c r="B158" s="25" t="s">
        <v>174</v>
      </c>
      <c r="C158" s="49"/>
      <c r="D158" s="23">
        <f t="shared" si="135"/>
        <v>5.2</v>
      </c>
      <c r="E158" s="23">
        <v>0</v>
      </c>
      <c r="F158" s="23">
        <v>5.2</v>
      </c>
      <c r="G158" s="23">
        <v>0</v>
      </c>
      <c r="H158" s="23">
        <v>0</v>
      </c>
      <c r="I158" s="23">
        <f t="shared" si="136"/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f t="shared" si="137"/>
        <v>0</v>
      </c>
      <c r="O158" s="23">
        <v>0</v>
      </c>
      <c r="P158" s="23">
        <f t="shared" si="138"/>
        <v>0</v>
      </c>
      <c r="Q158" s="23">
        <v>0</v>
      </c>
      <c r="R158" s="23">
        <v>0</v>
      </c>
    </row>
    <row r="159" spans="1:18" s="15" customFormat="1" ht="50.25" customHeight="1" x14ac:dyDescent="0.25">
      <c r="A159" s="12">
        <v>8</v>
      </c>
      <c r="B159" s="12" t="s">
        <v>13</v>
      </c>
      <c r="C159" s="13" t="s">
        <v>166</v>
      </c>
      <c r="D159" s="14">
        <f>D160</f>
        <v>568.79999999999995</v>
      </c>
      <c r="E159" s="14">
        <f t="shared" ref="E159:L159" si="139">E160</f>
        <v>0</v>
      </c>
      <c r="F159" s="14">
        <f t="shared" si="139"/>
        <v>0</v>
      </c>
      <c r="G159" s="14">
        <f t="shared" si="139"/>
        <v>568.79999999999995</v>
      </c>
      <c r="H159" s="14">
        <f t="shared" si="139"/>
        <v>0</v>
      </c>
      <c r="I159" s="14">
        <f t="shared" si="139"/>
        <v>0</v>
      </c>
      <c r="J159" s="14">
        <f t="shared" si="139"/>
        <v>0</v>
      </c>
      <c r="K159" s="14">
        <f t="shared" si="139"/>
        <v>0</v>
      </c>
      <c r="L159" s="14">
        <f t="shared" si="139"/>
        <v>0</v>
      </c>
      <c r="M159" s="14">
        <v>0</v>
      </c>
      <c r="N159" s="14">
        <f>I159/D159*100</f>
        <v>0</v>
      </c>
      <c r="O159" s="14">
        <v>0</v>
      </c>
      <c r="P159" s="14">
        <v>0</v>
      </c>
      <c r="Q159" s="14">
        <f>L159/G159*100</f>
        <v>0</v>
      </c>
      <c r="R159" s="14">
        <v>0</v>
      </c>
    </row>
    <row r="160" spans="1:18" s="16" customFormat="1" ht="60.75" customHeight="1" x14ac:dyDescent="0.25">
      <c r="A160" s="39"/>
      <c r="B160" s="39" t="s">
        <v>339</v>
      </c>
      <c r="C160" s="34" t="s">
        <v>166</v>
      </c>
      <c r="D160" s="23">
        <f t="shared" si="5"/>
        <v>568.79999999999995</v>
      </c>
      <c r="E160" s="23">
        <v>0</v>
      </c>
      <c r="F160" s="23">
        <v>0</v>
      </c>
      <c r="G160" s="23">
        <v>568.79999999999995</v>
      </c>
      <c r="H160" s="23">
        <v>0</v>
      </c>
      <c r="I160" s="23">
        <f t="shared" si="6"/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f t="shared" ref="N160" si="140">I160/D160*100</f>
        <v>0</v>
      </c>
      <c r="O160" s="23">
        <v>0</v>
      </c>
      <c r="P160" s="23">
        <v>0</v>
      </c>
      <c r="Q160" s="23">
        <f t="shared" ref="Q160" si="141">L160/G160*100</f>
        <v>0</v>
      </c>
      <c r="R160" s="23">
        <v>0</v>
      </c>
    </row>
    <row r="161" spans="1:18" s="15" customFormat="1" ht="39" customHeight="1" x14ac:dyDescent="0.25">
      <c r="A161" s="12">
        <v>9</v>
      </c>
      <c r="B161" s="12" t="s">
        <v>21</v>
      </c>
      <c r="C161" s="13" t="s">
        <v>166</v>
      </c>
      <c r="D161" s="14">
        <f>D162+D163+D164+D165</f>
        <v>764.8</v>
      </c>
      <c r="E161" s="14">
        <f t="shared" ref="E161:M161" si="142">E162+E163+E164+E165</f>
        <v>0</v>
      </c>
      <c r="F161" s="14">
        <f t="shared" si="142"/>
        <v>0</v>
      </c>
      <c r="G161" s="14">
        <f t="shared" si="142"/>
        <v>5.4</v>
      </c>
      <c r="H161" s="14">
        <f t="shared" si="142"/>
        <v>759.4</v>
      </c>
      <c r="I161" s="14">
        <f t="shared" si="142"/>
        <v>59.4</v>
      </c>
      <c r="J161" s="14">
        <f t="shared" si="142"/>
        <v>0</v>
      </c>
      <c r="K161" s="14">
        <f t="shared" si="142"/>
        <v>0</v>
      </c>
      <c r="L161" s="14">
        <f t="shared" si="142"/>
        <v>5.4</v>
      </c>
      <c r="M161" s="14">
        <f t="shared" si="142"/>
        <v>54</v>
      </c>
      <c r="N161" s="14">
        <f>I161/D161*100</f>
        <v>7.7667364016736409</v>
      </c>
      <c r="O161" s="14">
        <v>0</v>
      </c>
      <c r="P161" s="14">
        <v>0</v>
      </c>
      <c r="Q161" s="14">
        <f>L161/G161*100</f>
        <v>100</v>
      </c>
      <c r="R161" s="14">
        <f>M161/H161*100</f>
        <v>7.1108770081643407</v>
      </c>
    </row>
    <row r="162" spans="1:18" s="24" customFormat="1" ht="48.75" customHeight="1" x14ac:dyDescent="0.25">
      <c r="A162" s="30"/>
      <c r="B162" s="34" t="s">
        <v>271</v>
      </c>
      <c r="C162" s="51"/>
      <c r="D162" s="23">
        <f t="shared" ref="D162:D165" si="143">E162+F162+G162+H162</f>
        <v>3.4</v>
      </c>
      <c r="E162" s="23">
        <v>0</v>
      </c>
      <c r="F162" s="23">
        <v>0</v>
      </c>
      <c r="G162" s="23">
        <v>0</v>
      </c>
      <c r="H162" s="23">
        <v>3.4</v>
      </c>
      <c r="I162" s="23">
        <f t="shared" ref="I162:I165" si="144">J162+K162+L162+M162</f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100</v>
      </c>
      <c r="O162" s="23">
        <v>0</v>
      </c>
      <c r="P162" s="23">
        <v>0</v>
      </c>
      <c r="Q162" s="23">
        <v>0</v>
      </c>
      <c r="R162" s="23">
        <f t="shared" ref="Q162:R165" si="145">M162/H162*100</f>
        <v>0</v>
      </c>
    </row>
    <row r="163" spans="1:18" s="24" customFormat="1" ht="48.75" customHeight="1" x14ac:dyDescent="0.25">
      <c r="A163" s="30"/>
      <c r="B163" s="34" t="s">
        <v>191</v>
      </c>
      <c r="C163" s="51"/>
      <c r="D163" s="23">
        <f t="shared" si="143"/>
        <v>5.4</v>
      </c>
      <c r="E163" s="23">
        <v>0</v>
      </c>
      <c r="F163" s="23">
        <v>0</v>
      </c>
      <c r="G163" s="23">
        <v>5.4</v>
      </c>
      <c r="H163" s="23">
        <v>0</v>
      </c>
      <c r="I163" s="23">
        <f t="shared" si="144"/>
        <v>5.4</v>
      </c>
      <c r="J163" s="23">
        <v>0</v>
      </c>
      <c r="K163" s="23">
        <v>0</v>
      </c>
      <c r="L163" s="23">
        <v>5.4</v>
      </c>
      <c r="M163" s="23">
        <v>0</v>
      </c>
      <c r="N163" s="23">
        <f t="shared" ref="N163:N165" si="146">I163/D163*100</f>
        <v>100</v>
      </c>
      <c r="O163" s="23">
        <v>0</v>
      </c>
      <c r="P163" s="23">
        <v>0</v>
      </c>
      <c r="Q163" s="23">
        <f t="shared" si="145"/>
        <v>100</v>
      </c>
      <c r="R163" s="23">
        <v>0</v>
      </c>
    </row>
    <row r="164" spans="1:18" s="24" customFormat="1" ht="59.25" customHeight="1" x14ac:dyDescent="0.25">
      <c r="A164" s="30"/>
      <c r="B164" s="34" t="s">
        <v>272</v>
      </c>
      <c r="C164" s="51"/>
      <c r="D164" s="23">
        <f t="shared" si="143"/>
        <v>729</v>
      </c>
      <c r="E164" s="23">
        <v>0</v>
      </c>
      <c r="F164" s="23">
        <v>0</v>
      </c>
      <c r="G164" s="23">
        <v>0</v>
      </c>
      <c r="H164" s="23">
        <v>729</v>
      </c>
      <c r="I164" s="23">
        <f t="shared" si="144"/>
        <v>27</v>
      </c>
      <c r="J164" s="23">
        <v>0</v>
      </c>
      <c r="K164" s="23">
        <v>0</v>
      </c>
      <c r="L164" s="23">
        <v>0</v>
      </c>
      <c r="M164" s="23">
        <v>27</v>
      </c>
      <c r="N164" s="23">
        <f t="shared" si="146"/>
        <v>3.7037037037037033</v>
      </c>
      <c r="O164" s="23">
        <v>0</v>
      </c>
      <c r="P164" s="23">
        <v>0</v>
      </c>
      <c r="Q164" s="23">
        <v>0</v>
      </c>
      <c r="R164" s="23">
        <f t="shared" si="145"/>
        <v>3.7037037037037033</v>
      </c>
    </row>
    <row r="165" spans="1:18" s="24" customFormat="1" ht="47.25" customHeight="1" x14ac:dyDescent="0.25">
      <c r="A165" s="30"/>
      <c r="B165" s="34" t="s">
        <v>192</v>
      </c>
      <c r="C165" s="51"/>
      <c r="D165" s="23">
        <f t="shared" si="143"/>
        <v>27</v>
      </c>
      <c r="E165" s="23">
        <v>0</v>
      </c>
      <c r="F165" s="23">
        <v>0</v>
      </c>
      <c r="G165" s="23">
        <v>0</v>
      </c>
      <c r="H165" s="23">
        <v>27</v>
      </c>
      <c r="I165" s="23">
        <f t="shared" si="144"/>
        <v>27</v>
      </c>
      <c r="J165" s="23">
        <v>0</v>
      </c>
      <c r="K165" s="23">
        <v>0</v>
      </c>
      <c r="L165" s="23">
        <v>0</v>
      </c>
      <c r="M165" s="23">
        <v>27</v>
      </c>
      <c r="N165" s="23">
        <f t="shared" si="146"/>
        <v>100</v>
      </c>
      <c r="O165" s="23">
        <v>0</v>
      </c>
      <c r="P165" s="23">
        <v>0</v>
      </c>
      <c r="Q165" s="23">
        <v>0</v>
      </c>
      <c r="R165" s="23">
        <f t="shared" si="145"/>
        <v>100</v>
      </c>
    </row>
    <row r="166" spans="1:18" s="15" customFormat="1" ht="26.25" customHeight="1" x14ac:dyDescent="0.25">
      <c r="A166" s="12">
        <v>10</v>
      </c>
      <c r="B166" s="12" t="s">
        <v>22</v>
      </c>
      <c r="C166" s="13" t="s">
        <v>55</v>
      </c>
      <c r="D166" s="14">
        <f>D167+D172</f>
        <v>6251.8</v>
      </c>
      <c r="E166" s="14">
        <f t="shared" ref="E166:M166" si="147">E167+E172</f>
        <v>0</v>
      </c>
      <c r="F166" s="14">
        <f t="shared" si="147"/>
        <v>0</v>
      </c>
      <c r="G166" s="14">
        <f t="shared" si="147"/>
        <v>6251.8</v>
      </c>
      <c r="H166" s="14">
        <f t="shared" si="147"/>
        <v>0</v>
      </c>
      <c r="I166" s="14">
        <f t="shared" si="147"/>
        <v>1234.7</v>
      </c>
      <c r="J166" s="14">
        <f t="shared" si="147"/>
        <v>0</v>
      </c>
      <c r="K166" s="14">
        <f t="shared" si="147"/>
        <v>0</v>
      </c>
      <c r="L166" s="14">
        <f t="shared" si="147"/>
        <v>1234.7</v>
      </c>
      <c r="M166" s="14">
        <f t="shared" si="147"/>
        <v>0</v>
      </c>
      <c r="N166" s="14">
        <f>I166/D166*100</f>
        <v>19.749512140503537</v>
      </c>
      <c r="O166" s="14">
        <v>0</v>
      </c>
      <c r="P166" s="14">
        <v>0</v>
      </c>
      <c r="Q166" s="14">
        <f>L166/G166*100</f>
        <v>19.749512140503537</v>
      </c>
      <c r="R166" s="14">
        <v>0</v>
      </c>
    </row>
    <row r="167" spans="1:18" s="42" customFormat="1" ht="42.75" customHeight="1" x14ac:dyDescent="0.25">
      <c r="A167" s="40"/>
      <c r="B167" s="40" t="s">
        <v>87</v>
      </c>
      <c r="C167" s="58" t="s">
        <v>60</v>
      </c>
      <c r="D167" s="41">
        <f>D168+D169+D170+D171</f>
        <v>1042</v>
      </c>
      <c r="E167" s="41">
        <f t="shared" ref="E167:M167" si="148">E168+E169+E170+E171</f>
        <v>0</v>
      </c>
      <c r="F167" s="41">
        <f t="shared" si="148"/>
        <v>0</v>
      </c>
      <c r="G167" s="41">
        <f t="shared" si="148"/>
        <v>1042</v>
      </c>
      <c r="H167" s="41">
        <f t="shared" si="148"/>
        <v>0</v>
      </c>
      <c r="I167" s="41">
        <f t="shared" si="148"/>
        <v>263</v>
      </c>
      <c r="J167" s="41">
        <f t="shared" si="148"/>
        <v>0</v>
      </c>
      <c r="K167" s="41">
        <f t="shared" si="148"/>
        <v>0</v>
      </c>
      <c r="L167" s="41">
        <f t="shared" si="148"/>
        <v>263</v>
      </c>
      <c r="M167" s="41">
        <f t="shared" si="148"/>
        <v>0</v>
      </c>
      <c r="N167" s="41">
        <f t="shared" si="137"/>
        <v>25.239923224568138</v>
      </c>
      <c r="O167" s="41">
        <v>0</v>
      </c>
      <c r="P167" s="41">
        <v>0</v>
      </c>
      <c r="Q167" s="41">
        <f t="shared" si="129"/>
        <v>25.239923224568138</v>
      </c>
      <c r="R167" s="41">
        <v>0</v>
      </c>
    </row>
    <row r="168" spans="1:18" s="4" customFormat="1" ht="51" customHeight="1" x14ac:dyDescent="0.25">
      <c r="A168" s="26"/>
      <c r="B168" s="26" t="s">
        <v>122</v>
      </c>
      <c r="C168" s="59"/>
      <c r="D168" s="23">
        <f t="shared" ref="D168:D169" si="149">E168+F168+G168</f>
        <v>404.2</v>
      </c>
      <c r="E168" s="23">
        <v>0</v>
      </c>
      <c r="F168" s="23">
        <v>0</v>
      </c>
      <c r="G168" s="23">
        <v>404.2</v>
      </c>
      <c r="H168" s="23">
        <v>0</v>
      </c>
      <c r="I168" s="23">
        <f t="shared" ref="I168:I169" si="150">J168+K168+L168</f>
        <v>263</v>
      </c>
      <c r="J168" s="23">
        <v>0</v>
      </c>
      <c r="K168" s="23">
        <v>0</v>
      </c>
      <c r="L168" s="23">
        <v>263</v>
      </c>
      <c r="M168" s="23">
        <v>0</v>
      </c>
      <c r="N168" s="23">
        <f t="shared" si="137"/>
        <v>65.066798614547267</v>
      </c>
      <c r="O168" s="23">
        <v>0</v>
      </c>
      <c r="P168" s="23">
        <v>0</v>
      </c>
      <c r="Q168" s="23">
        <f t="shared" si="129"/>
        <v>65.066798614547267</v>
      </c>
      <c r="R168" s="23">
        <v>0</v>
      </c>
    </row>
    <row r="169" spans="1:18" s="4" customFormat="1" ht="27" customHeight="1" x14ac:dyDescent="0.25">
      <c r="A169" s="26"/>
      <c r="B169" s="26" t="s">
        <v>123</v>
      </c>
      <c r="C169" s="59"/>
      <c r="D169" s="23">
        <f t="shared" si="149"/>
        <v>477.8</v>
      </c>
      <c r="E169" s="23">
        <v>0</v>
      </c>
      <c r="F169" s="23">
        <v>0</v>
      </c>
      <c r="G169" s="23">
        <v>477.8</v>
      </c>
      <c r="H169" s="23">
        <v>0</v>
      </c>
      <c r="I169" s="23">
        <f t="shared" si="150"/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f t="shared" si="137"/>
        <v>0</v>
      </c>
      <c r="O169" s="23">
        <v>0</v>
      </c>
      <c r="P169" s="23">
        <v>0</v>
      </c>
      <c r="Q169" s="23">
        <f t="shared" si="129"/>
        <v>0</v>
      </c>
      <c r="R169" s="23">
        <v>0</v>
      </c>
    </row>
    <row r="170" spans="1:18" s="4" customFormat="1" ht="39" customHeight="1" x14ac:dyDescent="0.25">
      <c r="A170" s="26"/>
      <c r="B170" s="26" t="s">
        <v>275</v>
      </c>
      <c r="C170" s="59"/>
      <c r="D170" s="23">
        <f t="shared" ref="D170" si="151">E170+F170+G170</f>
        <v>60</v>
      </c>
      <c r="E170" s="23">
        <v>0</v>
      </c>
      <c r="F170" s="23">
        <v>0</v>
      </c>
      <c r="G170" s="23">
        <v>60</v>
      </c>
      <c r="H170" s="23">
        <v>0</v>
      </c>
      <c r="I170" s="23">
        <f t="shared" ref="I170" si="152">J170+K170+L170</f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f t="shared" ref="N170" si="153">I170/D170*100</f>
        <v>0</v>
      </c>
      <c r="O170" s="23">
        <v>0</v>
      </c>
      <c r="P170" s="23">
        <v>0</v>
      </c>
      <c r="Q170" s="23">
        <f t="shared" ref="Q170" si="154">L170/G170*100</f>
        <v>0</v>
      </c>
      <c r="R170" s="23">
        <v>0</v>
      </c>
    </row>
    <row r="171" spans="1:18" s="4" customFormat="1" ht="27" customHeight="1" x14ac:dyDescent="0.25">
      <c r="A171" s="26"/>
      <c r="B171" s="26" t="s">
        <v>329</v>
      </c>
      <c r="C171" s="60"/>
      <c r="D171" s="23">
        <f t="shared" ref="D171" si="155">E171+F171+G171</f>
        <v>100</v>
      </c>
      <c r="E171" s="23">
        <v>0</v>
      </c>
      <c r="F171" s="23">
        <v>0</v>
      </c>
      <c r="G171" s="23">
        <v>100</v>
      </c>
      <c r="H171" s="23">
        <v>0</v>
      </c>
      <c r="I171" s="23">
        <f t="shared" ref="I171" si="156">J171+K171+L171</f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f t="shared" ref="N171" si="157">I171/D171*100</f>
        <v>0</v>
      </c>
      <c r="O171" s="23">
        <v>0</v>
      </c>
      <c r="P171" s="23">
        <v>0</v>
      </c>
      <c r="Q171" s="23">
        <f t="shared" ref="Q171" si="158">L171/G171*100</f>
        <v>0</v>
      </c>
      <c r="R171" s="23">
        <v>0</v>
      </c>
    </row>
    <row r="172" spans="1:18" s="5" customFormat="1" ht="60" customHeight="1" x14ac:dyDescent="0.25">
      <c r="A172" s="43"/>
      <c r="B172" s="43" t="s">
        <v>88</v>
      </c>
      <c r="C172" s="49" t="s">
        <v>90</v>
      </c>
      <c r="D172" s="6">
        <f>D173</f>
        <v>5209.8</v>
      </c>
      <c r="E172" s="6">
        <f t="shared" ref="E172:M172" si="159">E173</f>
        <v>0</v>
      </c>
      <c r="F172" s="6">
        <f t="shared" si="159"/>
        <v>0</v>
      </c>
      <c r="G172" s="6">
        <f t="shared" si="159"/>
        <v>5209.8</v>
      </c>
      <c r="H172" s="6">
        <f t="shared" si="159"/>
        <v>0</v>
      </c>
      <c r="I172" s="6">
        <f t="shared" si="159"/>
        <v>971.7</v>
      </c>
      <c r="J172" s="6">
        <f t="shared" si="159"/>
        <v>0</v>
      </c>
      <c r="K172" s="6">
        <f t="shared" si="159"/>
        <v>0</v>
      </c>
      <c r="L172" s="6">
        <f t="shared" si="159"/>
        <v>971.7</v>
      </c>
      <c r="M172" s="6">
        <f t="shared" si="159"/>
        <v>0</v>
      </c>
      <c r="N172" s="6">
        <f t="shared" si="137"/>
        <v>18.651387769204192</v>
      </c>
      <c r="O172" s="6">
        <v>0</v>
      </c>
      <c r="P172" s="6">
        <v>0</v>
      </c>
      <c r="Q172" s="6">
        <f t="shared" si="129"/>
        <v>18.651387769204192</v>
      </c>
      <c r="R172" s="6">
        <v>0</v>
      </c>
    </row>
    <row r="173" spans="1:18" s="4" customFormat="1" ht="27" customHeight="1" x14ac:dyDescent="0.25">
      <c r="A173" s="26"/>
      <c r="B173" s="26" t="s">
        <v>124</v>
      </c>
      <c r="C173" s="49"/>
      <c r="D173" s="23">
        <f t="shared" ref="D173" si="160">E173+F173+G173</f>
        <v>5209.8</v>
      </c>
      <c r="E173" s="23">
        <v>0</v>
      </c>
      <c r="F173" s="23">
        <v>0</v>
      </c>
      <c r="G173" s="23">
        <v>5209.8</v>
      </c>
      <c r="H173" s="23">
        <v>0</v>
      </c>
      <c r="I173" s="23">
        <f t="shared" ref="I173" si="161">J173+K173+L173</f>
        <v>971.7</v>
      </c>
      <c r="J173" s="23">
        <v>0</v>
      </c>
      <c r="K173" s="23">
        <v>0</v>
      </c>
      <c r="L173" s="23">
        <v>971.7</v>
      </c>
      <c r="M173" s="23">
        <v>0</v>
      </c>
      <c r="N173" s="23">
        <f t="shared" si="137"/>
        <v>18.651387769204192</v>
      </c>
      <c r="O173" s="23">
        <v>0</v>
      </c>
      <c r="P173" s="23">
        <v>0</v>
      </c>
      <c r="Q173" s="23">
        <f t="shared" si="129"/>
        <v>18.651387769204192</v>
      </c>
      <c r="R173" s="23">
        <v>0</v>
      </c>
    </row>
    <row r="174" spans="1:18" s="15" customFormat="1" ht="42" customHeight="1" x14ac:dyDescent="0.25">
      <c r="A174" s="12">
        <v>11</v>
      </c>
      <c r="B174" s="12" t="s">
        <v>23</v>
      </c>
      <c r="C174" s="13" t="s">
        <v>60</v>
      </c>
      <c r="D174" s="14">
        <f>D175+D176</f>
        <v>155</v>
      </c>
      <c r="E174" s="14">
        <f t="shared" ref="E174:M174" si="162">E175+E176</f>
        <v>0</v>
      </c>
      <c r="F174" s="14">
        <f t="shared" si="162"/>
        <v>0</v>
      </c>
      <c r="G174" s="14">
        <f t="shared" si="162"/>
        <v>155</v>
      </c>
      <c r="H174" s="14">
        <f t="shared" si="162"/>
        <v>0</v>
      </c>
      <c r="I174" s="14">
        <f t="shared" si="162"/>
        <v>0</v>
      </c>
      <c r="J174" s="14">
        <f t="shared" si="162"/>
        <v>0</v>
      </c>
      <c r="K174" s="14">
        <f t="shared" si="162"/>
        <v>0</v>
      </c>
      <c r="L174" s="14">
        <f t="shared" si="162"/>
        <v>0</v>
      </c>
      <c r="M174" s="14">
        <f t="shared" si="162"/>
        <v>0</v>
      </c>
      <c r="N174" s="14">
        <f>I174/D174*100</f>
        <v>0</v>
      </c>
      <c r="O174" s="14">
        <v>0</v>
      </c>
      <c r="P174" s="14">
        <v>0</v>
      </c>
      <c r="Q174" s="14">
        <f>L174/G174*100</f>
        <v>0</v>
      </c>
      <c r="R174" s="14">
        <v>0</v>
      </c>
    </row>
    <row r="175" spans="1:18" s="16" customFormat="1" ht="49.5" customHeight="1" x14ac:dyDescent="0.25">
      <c r="A175" s="39"/>
      <c r="B175" s="39" t="s">
        <v>107</v>
      </c>
      <c r="C175" s="51" t="s">
        <v>60</v>
      </c>
      <c r="D175" s="18">
        <f t="shared" ref="D175:D176" si="163">E175+F175+G175</f>
        <v>70</v>
      </c>
      <c r="E175" s="18">
        <v>0</v>
      </c>
      <c r="F175" s="18">
        <v>0</v>
      </c>
      <c r="G175" s="18">
        <v>70</v>
      </c>
      <c r="H175" s="18">
        <v>0</v>
      </c>
      <c r="I175" s="18">
        <f t="shared" ref="I175:I176" si="164">J175+K175+L175</f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f t="shared" ref="N175:N176" si="165">I175/D175*100</f>
        <v>0</v>
      </c>
      <c r="O175" s="18">
        <v>0</v>
      </c>
      <c r="P175" s="18">
        <v>0</v>
      </c>
      <c r="Q175" s="18">
        <f t="shared" ref="Q175:Q176" si="166">L175/G175*100</f>
        <v>0</v>
      </c>
      <c r="R175" s="18">
        <v>0</v>
      </c>
    </row>
    <row r="176" spans="1:18" s="16" customFormat="1" ht="26.25" customHeight="1" x14ac:dyDescent="0.25">
      <c r="A176" s="39"/>
      <c r="B176" s="39" t="s">
        <v>108</v>
      </c>
      <c r="C176" s="51"/>
      <c r="D176" s="18">
        <f t="shared" si="163"/>
        <v>85</v>
      </c>
      <c r="E176" s="18">
        <v>0</v>
      </c>
      <c r="F176" s="18">
        <v>0</v>
      </c>
      <c r="G176" s="18">
        <v>85</v>
      </c>
      <c r="H176" s="18">
        <v>0</v>
      </c>
      <c r="I176" s="18">
        <f t="shared" si="164"/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f t="shared" si="165"/>
        <v>0</v>
      </c>
      <c r="O176" s="18">
        <v>0</v>
      </c>
      <c r="P176" s="18">
        <v>0</v>
      </c>
      <c r="Q176" s="18">
        <f t="shared" si="166"/>
        <v>0</v>
      </c>
      <c r="R176" s="18">
        <v>0</v>
      </c>
    </row>
    <row r="177" spans="1:18" s="15" customFormat="1" ht="39.75" customHeight="1" x14ac:dyDescent="0.25">
      <c r="A177" s="12">
        <v>12</v>
      </c>
      <c r="B177" s="12" t="s">
        <v>24</v>
      </c>
      <c r="C177" s="13" t="s">
        <v>53</v>
      </c>
      <c r="D177" s="14">
        <f>D178+D179+D180</f>
        <v>625.20000000000005</v>
      </c>
      <c r="E177" s="14">
        <f t="shared" ref="E177:M177" si="167">E178+E179+E180</f>
        <v>0</v>
      </c>
      <c r="F177" s="14">
        <f t="shared" si="167"/>
        <v>0</v>
      </c>
      <c r="G177" s="14">
        <f t="shared" si="167"/>
        <v>625.20000000000005</v>
      </c>
      <c r="H177" s="14">
        <f t="shared" si="167"/>
        <v>0</v>
      </c>
      <c r="I177" s="14">
        <f t="shared" si="167"/>
        <v>0</v>
      </c>
      <c r="J177" s="14">
        <f t="shared" si="167"/>
        <v>0</v>
      </c>
      <c r="K177" s="14">
        <f t="shared" si="167"/>
        <v>0</v>
      </c>
      <c r="L177" s="14">
        <f t="shared" si="167"/>
        <v>0</v>
      </c>
      <c r="M177" s="14">
        <f t="shared" si="167"/>
        <v>0</v>
      </c>
      <c r="N177" s="14">
        <f>I177/D177*100</f>
        <v>0</v>
      </c>
      <c r="O177" s="14">
        <v>0</v>
      </c>
      <c r="P177" s="14">
        <v>0</v>
      </c>
      <c r="Q177" s="14">
        <f>L177/G177*100</f>
        <v>0</v>
      </c>
      <c r="R177" s="14">
        <v>0</v>
      </c>
    </row>
    <row r="178" spans="1:18" s="4" customFormat="1" ht="49.5" customHeight="1" x14ac:dyDescent="0.25">
      <c r="A178" s="26"/>
      <c r="B178" s="26" t="s">
        <v>106</v>
      </c>
      <c r="C178" s="49" t="s">
        <v>53</v>
      </c>
      <c r="D178" s="23">
        <f t="shared" ref="D178:D179" si="168">E178+F178+G178</f>
        <v>230</v>
      </c>
      <c r="E178" s="23">
        <v>0</v>
      </c>
      <c r="F178" s="23">
        <v>0</v>
      </c>
      <c r="G178" s="23">
        <v>230</v>
      </c>
      <c r="H178" s="23">
        <v>0</v>
      </c>
      <c r="I178" s="23">
        <f t="shared" ref="I178:I179" si="169">J178+K178+L178</f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f t="shared" ref="N178:N179" si="170">I178/D178*100</f>
        <v>0</v>
      </c>
      <c r="O178" s="23">
        <v>0</v>
      </c>
      <c r="P178" s="23">
        <v>0</v>
      </c>
      <c r="Q178" s="23">
        <f t="shared" ref="Q178:Q179" si="171">L178/G178*100</f>
        <v>0</v>
      </c>
      <c r="R178" s="23">
        <v>0</v>
      </c>
    </row>
    <row r="179" spans="1:18" s="4" customFormat="1" ht="109.5" customHeight="1" x14ac:dyDescent="0.25">
      <c r="A179" s="26"/>
      <c r="B179" s="26" t="s">
        <v>105</v>
      </c>
      <c r="C179" s="49"/>
      <c r="D179" s="23">
        <f t="shared" si="168"/>
        <v>300</v>
      </c>
      <c r="E179" s="23">
        <v>0</v>
      </c>
      <c r="F179" s="23">
        <v>0</v>
      </c>
      <c r="G179" s="23">
        <v>300</v>
      </c>
      <c r="H179" s="23">
        <v>0</v>
      </c>
      <c r="I179" s="23">
        <f t="shared" si="169"/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f t="shared" si="170"/>
        <v>0</v>
      </c>
      <c r="O179" s="23">
        <v>0</v>
      </c>
      <c r="P179" s="23">
        <v>0</v>
      </c>
      <c r="Q179" s="23">
        <f t="shared" si="171"/>
        <v>0</v>
      </c>
      <c r="R179" s="23">
        <v>0</v>
      </c>
    </row>
    <row r="180" spans="1:18" s="4" customFormat="1" ht="61.5" customHeight="1" x14ac:dyDescent="0.25">
      <c r="A180" s="26"/>
      <c r="B180" s="26" t="s">
        <v>295</v>
      </c>
      <c r="C180" s="49"/>
      <c r="D180" s="23">
        <f t="shared" ref="D180" si="172">E180+F180+G180</f>
        <v>95.2</v>
      </c>
      <c r="E180" s="23">
        <v>0</v>
      </c>
      <c r="F180" s="23">
        <v>0</v>
      </c>
      <c r="G180" s="23">
        <v>95.2</v>
      </c>
      <c r="H180" s="23">
        <v>0</v>
      </c>
      <c r="I180" s="23">
        <f t="shared" ref="I180" si="173">J180+K180+L180</f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f t="shared" ref="N180" si="174">I180/D180*100</f>
        <v>0</v>
      </c>
      <c r="O180" s="23">
        <v>0</v>
      </c>
      <c r="P180" s="23">
        <v>0</v>
      </c>
      <c r="Q180" s="23">
        <f t="shared" ref="Q180" si="175">L180/G180*100</f>
        <v>0</v>
      </c>
      <c r="R180" s="23">
        <v>0</v>
      </c>
    </row>
    <row r="181" spans="1:18" s="15" customFormat="1" ht="48.75" customHeight="1" x14ac:dyDescent="0.25">
      <c r="A181" s="12">
        <v>13</v>
      </c>
      <c r="B181" s="12" t="s">
        <v>25</v>
      </c>
      <c r="C181" s="13" t="s">
        <v>59</v>
      </c>
      <c r="D181" s="14">
        <f>D182+D187+D189+D191</f>
        <v>17473.3</v>
      </c>
      <c r="E181" s="14">
        <f t="shared" ref="E181:M181" si="176">E182+E187+E189+E191</f>
        <v>0</v>
      </c>
      <c r="F181" s="14">
        <f t="shared" si="176"/>
        <v>12644.1</v>
      </c>
      <c r="G181" s="14">
        <f t="shared" si="176"/>
        <v>4829.2</v>
      </c>
      <c r="H181" s="14">
        <f t="shared" si="176"/>
        <v>0</v>
      </c>
      <c r="I181" s="14">
        <f t="shared" si="176"/>
        <v>706.5</v>
      </c>
      <c r="J181" s="14">
        <f t="shared" si="176"/>
        <v>0</v>
      </c>
      <c r="K181" s="14">
        <f t="shared" si="176"/>
        <v>0</v>
      </c>
      <c r="L181" s="14">
        <f t="shared" si="176"/>
        <v>706.5</v>
      </c>
      <c r="M181" s="14">
        <f t="shared" si="176"/>
        <v>0</v>
      </c>
      <c r="N181" s="14">
        <f>I181/D181*100</f>
        <v>4.0433117957111708</v>
      </c>
      <c r="O181" s="14">
        <v>0</v>
      </c>
      <c r="P181" s="14">
        <f>K181/F181*100</f>
        <v>0</v>
      </c>
      <c r="Q181" s="14">
        <f>L181/G181*100</f>
        <v>14.629752339932081</v>
      </c>
      <c r="R181" s="14">
        <v>0</v>
      </c>
    </row>
    <row r="182" spans="1:18" s="21" customFormat="1" ht="26.25" customHeight="1" x14ac:dyDescent="0.25">
      <c r="A182" s="19"/>
      <c r="B182" s="19" t="s">
        <v>73</v>
      </c>
      <c r="C182" s="49" t="s">
        <v>59</v>
      </c>
      <c r="D182" s="20">
        <f>D183+D184+D185+D186</f>
        <v>596.9</v>
      </c>
      <c r="E182" s="20">
        <f t="shared" ref="E182:M182" si="177">E183+E184+E185+E186</f>
        <v>0</v>
      </c>
      <c r="F182" s="20">
        <f t="shared" si="177"/>
        <v>0</v>
      </c>
      <c r="G182" s="20">
        <f t="shared" si="177"/>
        <v>596.9</v>
      </c>
      <c r="H182" s="20">
        <f t="shared" si="177"/>
        <v>0</v>
      </c>
      <c r="I182" s="20">
        <f t="shared" si="177"/>
        <v>0</v>
      </c>
      <c r="J182" s="20">
        <f t="shared" si="177"/>
        <v>0</v>
      </c>
      <c r="K182" s="20">
        <f t="shared" si="177"/>
        <v>0</v>
      </c>
      <c r="L182" s="20">
        <f t="shared" si="177"/>
        <v>0</v>
      </c>
      <c r="M182" s="20">
        <f t="shared" si="177"/>
        <v>0</v>
      </c>
      <c r="N182" s="20">
        <f t="shared" ref="N182:N192" si="178">I182/D182*100</f>
        <v>0</v>
      </c>
      <c r="O182" s="20">
        <v>0</v>
      </c>
      <c r="P182" s="20">
        <v>0</v>
      </c>
      <c r="Q182" s="20">
        <f t="shared" ref="Q182:Q190" si="179">L182/G182*100</f>
        <v>0</v>
      </c>
      <c r="R182" s="20">
        <v>0</v>
      </c>
    </row>
    <row r="183" spans="1:18" s="21" customFormat="1" ht="26.25" customHeight="1" x14ac:dyDescent="0.25">
      <c r="A183" s="19"/>
      <c r="B183" s="34" t="s">
        <v>134</v>
      </c>
      <c r="C183" s="49"/>
      <c r="D183" s="18">
        <f t="shared" si="5"/>
        <v>383.2</v>
      </c>
      <c r="E183" s="18">
        <v>0</v>
      </c>
      <c r="F183" s="18">
        <v>0</v>
      </c>
      <c r="G183" s="18">
        <v>383.2</v>
      </c>
      <c r="H183" s="18">
        <v>0</v>
      </c>
      <c r="I183" s="18">
        <f t="shared" si="6"/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f t="shared" si="178"/>
        <v>0</v>
      </c>
      <c r="O183" s="18">
        <v>0</v>
      </c>
      <c r="P183" s="18">
        <v>0</v>
      </c>
      <c r="Q183" s="18">
        <f t="shared" si="179"/>
        <v>0</v>
      </c>
      <c r="R183" s="18">
        <v>0</v>
      </c>
    </row>
    <row r="184" spans="1:18" s="21" customFormat="1" ht="63" customHeight="1" x14ac:dyDescent="0.25">
      <c r="A184" s="19"/>
      <c r="B184" s="34" t="s">
        <v>135</v>
      </c>
      <c r="C184" s="49"/>
      <c r="D184" s="18">
        <f t="shared" si="5"/>
        <v>44.8</v>
      </c>
      <c r="E184" s="18">
        <v>0</v>
      </c>
      <c r="F184" s="18">
        <v>0</v>
      </c>
      <c r="G184" s="18">
        <v>44.8</v>
      </c>
      <c r="H184" s="18">
        <v>0</v>
      </c>
      <c r="I184" s="18">
        <f t="shared" si="6"/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f t="shared" si="178"/>
        <v>0</v>
      </c>
      <c r="O184" s="18">
        <v>0</v>
      </c>
      <c r="P184" s="18">
        <v>0</v>
      </c>
      <c r="Q184" s="18">
        <f t="shared" si="179"/>
        <v>0</v>
      </c>
      <c r="R184" s="18">
        <v>0</v>
      </c>
    </row>
    <row r="185" spans="1:18" s="21" customFormat="1" ht="38.25" customHeight="1" x14ac:dyDescent="0.25">
      <c r="A185" s="19"/>
      <c r="B185" s="34" t="s">
        <v>263</v>
      </c>
      <c r="C185" s="49"/>
      <c r="D185" s="18">
        <f t="shared" si="5"/>
        <v>45</v>
      </c>
      <c r="E185" s="18">
        <v>0</v>
      </c>
      <c r="F185" s="18">
        <v>0</v>
      </c>
      <c r="G185" s="18">
        <v>45</v>
      </c>
      <c r="H185" s="18">
        <v>0</v>
      </c>
      <c r="I185" s="18">
        <f t="shared" si="6"/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f t="shared" si="178"/>
        <v>0</v>
      </c>
      <c r="O185" s="18">
        <v>0</v>
      </c>
      <c r="P185" s="18">
        <v>0</v>
      </c>
      <c r="Q185" s="18">
        <f t="shared" si="179"/>
        <v>0</v>
      </c>
      <c r="R185" s="18">
        <v>0</v>
      </c>
    </row>
    <row r="186" spans="1:18" s="21" customFormat="1" ht="63" customHeight="1" x14ac:dyDescent="0.25">
      <c r="A186" s="19"/>
      <c r="B186" s="34" t="s">
        <v>264</v>
      </c>
      <c r="C186" s="49"/>
      <c r="D186" s="18">
        <f t="shared" si="5"/>
        <v>123.9</v>
      </c>
      <c r="E186" s="18">
        <v>0</v>
      </c>
      <c r="F186" s="18">
        <v>0</v>
      </c>
      <c r="G186" s="18">
        <v>123.9</v>
      </c>
      <c r="H186" s="18">
        <v>0</v>
      </c>
      <c r="I186" s="18">
        <f t="shared" si="6"/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f t="shared" si="178"/>
        <v>0</v>
      </c>
      <c r="O186" s="18">
        <v>0</v>
      </c>
      <c r="P186" s="18">
        <v>0</v>
      </c>
      <c r="Q186" s="18">
        <f t="shared" si="179"/>
        <v>0</v>
      </c>
      <c r="R186" s="18">
        <v>0</v>
      </c>
    </row>
    <row r="187" spans="1:18" s="21" customFormat="1" ht="37.5" customHeight="1" x14ac:dyDescent="0.25">
      <c r="A187" s="19"/>
      <c r="B187" s="19" t="s">
        <v>136</v>
      </c>
      <c r="C187" s="49" t="s">
        <v>59</v>
      </c>
      <c r="D187" s="20">
        <f>D188</f>
        <v>1440.6</v>
      </c>
      <c r="E187" s="20">
        <f t="shared" ref="E187:M187" si="180">E188</f>
        <v>0</v>
      </c>
      <c r="F187" s="20">
        <f>F188</f>
        <v>1440.6</v>
      </c>
      <c r="G187" s="20">
        <v>0</v>
      </c>
      <c r="H187" s="20">
        <f t="shared" si="180"/>
        <v>0</v>
      </c>
      <c r="I187" s="20">
        <f t="shared" si="180"/>
        <v>0</v>
      </c>
      <c r="J187" s="20">
        <f t="shared" si="180"/>
        <v>0</v>
      </c>
      <c r="K187" s="20">
        <f t="shared" si="180"/>
        <v>0</v>
      </c>
      <c r="L187" s="20">
        <f t="shared" si="180"/>
        <v>0</v>
      </c>
      <c r="M187" s="20">
        <f t="shared" si="180"/>
        <v>0</v>
      </c>
      <c r="N187" s="20">
        <f t="shared" si="178"/>
        <v>0</v>
      </c>
      <c r="O187" s="20">
        <v>0</v>
      </c>
      <c r="P187" s="20">
        <f t="shared" ref="P187" si="181">K187/F187*100</f>
        <v>0</v>
      </c>
      <c r="Q187" s="20">
        <v>0</v>
      </c>
      <c r="R187" s="20">
        <v>0</v>
      </c>
    </row>
    <row r="188" spans="1:18" s="4" customFormat="1" ht="38.25" customHeight="1" x14ac:dyDescent="0.25">
      <c r="A188" s="26"/>
      <c r="B188" s="25" t="s">
        <v>265</v>
      </c>
      <c r="C188" s="49"/>
      <c r="D188" s="18">
        <f t="shared" ref="D188" si="182">E188+F188+G188</f>
        <v>1440.6</v>
      </c>
      <c r="E188" s="18">
        <v>0</v>
      </c>
      <c r="F188" s="18">
        <v>1440.6</v>
      </c>
      <c r="G188" s="18">
        <v>0</v>
      </c>
      <c r="H188" s="18">
        <v>0</v>
      </c>
      <c r="I188" s="18">
        <f t="shared" ref="I188" si="183">J188+K188+L188</f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f t="shared" si="178"/>
        <v>0</v>
      </c>
      <c r="O188" s="18">
        <v>0</v>
      </c>
      <c r="P188" s="18">
        <v>0</v>
      </c>
      <c r="Q188" s="18">
        <v>0</v>
      </c>
      <c r="R188" s="18">
        <v>0</v>
      </c>
    </row>
    <row r="189" spans="1:18" s="21" customFormat="1" ht="24.75" customHeight="1" x14ac:dyDescent="0.25">
      <c r="A189" s="19"/>
      <c r="B189" s="19" t="s">
        <v>74</v>
      </c>
      <c r="C189" s="49" t="s">
        <v>91</v>
      </c>
      <c r="D189" s="20">
        <f>D190</f>
        <v>4232.3</v>
      </c>
      <c r="E189" s="20">
        <f t="shared" ref="E189:M189" si="184">E190</f>
        <v>0</v>
      </c>
      <c r="F189" s="20">
        <f t="shared" si="184"/>
        <v>0</v>
      </c>
      <c r="G189" s="20">
        <f t="shared" si="184"/>
        <v>4232.3</v>
      </c>
      <c r="H189" s="20">
        <f t="shared" si="184"/>
        <v>0</v>
      </c>
      <c r="I189" s="20">
        <f t="shared" si="184"/>
        <v>706.5</v>
      </c>
      <c r="J189" s="20">
        <f t="shared" si="184"/>
        <v>0</v>
      </c>
      <c r="K189" s="20">
        <f t="shared" si="184"/>
        <v>0</v>
      </c>
      <c r="L189" s="20">
        <f t="shared" si="184"/>
        <v>706.5</v>
      </c>
      <c r="M189" s="20">
        <f t="shared" si="184"/>
        <v>0</v>
      </c>
      <c r="N189" s="20">
        <f t="shared" si="178"/>
        <v>16.693051059707486</v>
      </c>
      <c r="O189" s="20">
        <v>0</v>
      </c>
      <c r="P189" s="20">
        <v>0</v>
      </c>
      <c r="Q189" s="20">
        <f t="shared" si="179"/>
        <v>16.693051059707486</v>
      </c>
      <c r="R189" s="20">
        <v>0</v>
      </c>
    </row>
    <row r="190" spans="1:18" s="21" customFormat="1" ht="99.75" customHeight="1" x14ac:dyDescent="0.25">
      <c r="A190" s="19"/>
      <c r="B190" s="26" t="s">
        <v>137</v>
      </c>
      <c r="C190" s="49"/>
      <c r="D190" s="18">
        <f t="shared" ref="D190" si="185">E190+F190+G190</f>
        <v>4232.3</v>
      </c>
      <c r="E190" s="18">
        <v>0</v>
      </c>
      <c r="F190" s="18">
        <v>0</v>
      </c>
      <c r="G190" s="18">
        <v>4232.3</v>
      </c>
      <c r="H190" s="18">
        <v>0</v>
      </c>
      <c r="I190" s="18">
        <f t="shared" ref="I190" si="186">J190+K190+L190</f>
        <v>706.5</v>
      </c>
      <c r="J190" s="18">
        <v>0</v>
      </c>
      <c r="K190" s="18">
        <v>0</v>
      </c>
      <c r="L190" s="18">
        <v>706.5</v>
      </c>
      <c r="M190" s="18">
        <v>0</v>
      </c>
      <c r="N190" s="18">
        <f t="shared" si="178"/>
        <v>16.693051059707486</v>
      </c>
      <c r="O190" s="18">
        <v>0</v>
      </c>
      <c r="P190" s="18">
        <v>0</v>
      </c>
      <c r="Q190" s="18">
        <f t="shared" si="179"/>
        <v>16.693051059707486</v>
      </c>
      <c r="R190" s="18">
        <v>0</v>
      </c>
    </row>
    <row r="191" spans="1:18" s="21" customFormat="1" ht="86.25" customHeight="1" x14ac:dyDescent="0.25">
      <c r="A191" s="19"/>
      <c r="B191" s="19" t="s">
        <v>267</v>
      </c>
      <c r="C191" s="32" t="s">
        <v>59</v>
      </c>
      <c r="D191" s="20">
        <f>D192</f>
        <v>11203.5</v>
      </c>
      <c r="E191" s="20">
        <f t="shared" ref="E191:L191" si="187">E192</f>
        <v>0</v>
      </c>
      <c r="F191" s="20">
        <f t="shared" si="187"/>
        <v>11203.5</v>
      </c>
      <c r="G191" s="20">
        <f t="shared" si="187"/>
        <v>0</v>
      </c>
      <c r="H191" s="20">
        <f t="shared" si="187"/>
        <v>0</v>
      </c>
      <c r="I191" s="20">
        <f t="shared" si="187"/>
        <v>0</v>
      </c>
      <c r="J191" s="20">
        <f t="shared" si="187"/>
        <v>0</v>
      </c>
      <c r="K191" s="20">
        <f t="shared" si="187"/>
        <v>0</v>
      </c>
      <c r="L191" s="20">
        <f t="shared" si="187"/>
        <v>0</v>
      </c>
      <c r="M191" s="20">
        <f>M192</f>
        <v>0</v>
      </c>
      <c r="N191" s="20">
        <f t="shared" si="178"/>
        <v>0</v>
      </c>
      <c r="O191" s="20">
        <v>0</v>
      </c>
      <c r="P191" s="44">
        <f t="shared" ref="P191:P192" si="188">K191/F191*100</f>
        <v>0</v>
      </c>
      <c r="Q191" s="20">
        <v>0</v>
      </c>
      <c r="R191" s="20">
        <v>0</v>
      </c>
    </row>
    <row r="192" spans="1:18" s="4" customFormat="1" ht="99" customHeight="1" x14ac:dyDescent="0.25">
      <c r="A192" s="26"/>
      <c r="B192" s="25" t="s">
        <v>266</v>
      </c>
      <c r="C192" s="33" t="s">
        <v>59</v>
      </c>
      <c r="D192" s="18">
        <f t="shared" ref="D192" si="189">E192+F192+G192</f>
        <v>11203.5</v>
      </c>
      <c r="E192" s="18">
        <v>0</v>
      </c>
      <c r="F192" s="18">
        <v>11203.5</v>
      </c>
      <c r="G192" s="18">
        <v>0</v>
      </c>
      <c r="H192" s="18">
        <v>0</v>
      </c>
      <c r="I192" s="18">
        <f t="shared" ref="I192" si="190">J192+K192+L192</f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f t="shared" si="178"/>
        <v>0</v>
      </c>
      <c r="O192" s="18">
        <v>0</v>
      </c>
      <c r="P192" s="18">
        <f t="shared" si="188"/>
        <v>0</v>
      </c>
      <c r="Q192" s="18">
        <v>0</v>
      </c>
      <c r="R192" s="18">
        <v>0</v>
      </c>
    </row>
    <row r="193" spans="1:18" s="15" customFormat="1" ht="27" customHeight="1" x14ac:dyDescent="0.25">
      <c r="A193" s="12">
        <v>14</v>
      </c>
      <c r="B193" s="12" t="s">
        <v>26</v>
      </c>
      <c r="C193" s="13" t="s">
        <v>58</v>
      </c>
      <c r="D193" s="14">
        <f>D194</f>
        <v>155</v>
      </c>
      <c r="E193" s="14">
        <f t="shared" ref="E193:M193" si="191">E194</f>
        <v>0</v>
      </c>
      <c r="F193" s="14">
        <f t="shared" si="191"/>
        <v>0</v>
      </c>
      <c r="G193" s="14">
        <f t="shared" si="191"/>
        <v>155</v>
      </c>
      <c r="H193" s="14">
        <f t="shared" si="191"/>
        <v>0</v>
      </c>
      <c r="I193" s="14">
        <f t="shared" si="191"/>
        <v>110</v>
      </c>
      <c r="J193" s="14">
        <f t="shared" si="191"/>
        <v>0</v>
      </c>
      <c r="K193" s="14">
        <f t="shared" si="191"/>
        <v>0</v>
      </c>
      <c r="L193" s="14">
        <f t="shared" si="191"/>
        <v>110</v>
      </c>
      <c r="M193" s="14">
        <f t="shared" si="191"/>
        <v>0</v>
      </c>
      <c r="N193" s="14">
        <f>I193/D193*100</f>
        <v>70.967741935483872</v>
      </c>
      <c r="O193" s="14">
        <v>0</v>
      </c>
      <c r="P193" s="14">
        <v>0</v>
      </c>
      <c r="Q193" s="14">
        <f>L193/G193*100</f>
        <v>70.967741935483872</v>
      </c>
      <c r="R193" s="14">
        <v>0</v>
      </c>
    </row>
    <row r="194" spans="1:18" s="4" customFormat="1" ht="63" customHeight="1" x14ac:dyDescent="0.25">
      <c r="A194" s="26"/>
      <c r="B194" s="26" t="s">
        <v>99</v>
      </c>
      <c r="C194" s="33" t="s">
        <v>58</v>
      </c>
      <c r="D194" s="23">
        <f t="shared" ref="D194" si="192">E194+F194+G194</f>
        <v>155</v>
      </c>
      <c r="E194" s="23">
        <v>0</v>
      </c>
      <c r="F194" s="23">
        <v>0</v>
      </c>
      <c r="G194" s="23">
        <v>155</v>
      </c>
      <c r="H194" s="23">
        <v>0</v>
      </c>
      <c r="I194" s="23">
        <f t="shared" ref="I194" si="193">J194+K194+L194</f>
        <v>110</v>
      </c>
      <c r="J194" s="23">
        <v>0</v>
      </c>
      <c r="K194" s="23">
        <v>0</v>
      </c>
      <c r="L194" s="23">
        <v>110</v>
      </c>
      <c r="M194" s="23">
        <v>0</v>
      </c>
      <c r="N194" s="23">
        <f>I194/D194*100</f>
        <v>70.967741935483872</v>
      </c>
      <c r="O194" s="23">
        <v>0</v>
      </c>
      <c r="P194" s="23">
        <v>0</v>
      </c>
      <c r="Q194" s="23">
        <f>L194/G194*100</f>
        <v>70.967741935483872</v>
      </c>
      <c r="R194" s="23">
        <v>0</v>
      </c>
    </row>
    <row r="195" spans="1:18" s="15" customFormat="1" ht="42" customHeight="1" x14ac:dyDescent="0.25">
      <c r="A195" s="12">
        <v>15</v>
      </c>
      <c r="B195" s="12" t="s">
        <v>27</v>
      </c>
      <c r="C195" s="13" t="s">
        <v>46</v>
      </c>
      <c r="D195" s="14">
        <f>D196+D197+D198+D199+D200+D201+D202+D203+D204+D205+D206+D207+D208+D209+D210+D211</f>
        <v>96108</v>
      </c>
      <c r="E195" s="14">
        <f t="shared" ref="E195:L195" si="194">E196+E197+E198+E199+E200+E201+E202+E203+E204+E205+E206+E207+E208+E209+E210+E211</f>
        <v>0</v>
      </c>
      <c r="F195" s="14">
        <f t="shared" si="194"/>
        <v>31597.1</v>
      </c>
      <c r="G195" s="14">
        <f t="shared" si="194"/>
        <v>64510.899999999994</v>
      </c>
      <c r="H195" s="14">
        <f t="shared" si="194"/>
        <v>0</v>
      </c>
      <c r="I195" s="14">
        <f t="shared" si="194"/>
        <v>6829.7000000000007</v>
      </c>
      <c r="J195" s="14">
        <f t="shared" si="194"/>
        <v>0</v>
      </c>
      <c r="K195" s="14">
        <f t="shared" si="194"/>
        <v>0</v>
      </c>
      <c r="L195" s="14">
        <f t="shared" si="194"/>
        <v>6829.7000000000007</v>
      </c>
      <c r="M195" s="14">
        <v>0</v>
      </c>
      <c r="N195" s="14">
        <f t="shared" si="137"/>
        <v>7.1062762725267419</v>
      </c>
      <c r="O195" s="14">
        <v>0</v>
      </c>
      <c r="P195" s="14">
        <f t="shared" ref="P195:Q211" si="195">K195/F195*100</f>
        <v>0</v>
      </c>
      <c r="Q195" s="14">
        <f t="shared" si="195"/>
        <v>10.586893067683139</v>
      </c>
      <c r="R195" s="14">
        <v>0</v>
      </c>
    </row>
    <row r="196" spans="1:18" s="24" customFormat="1" ht="39.75" customHeight="1" x14ac:dyDescent="0.25">
      <c r="A196" s="30"/>
      <c r="B196" s="34" t="s">
        <v>159</v>
      </c>
      <c r="C196" s="51" t="s">
        <v>46</v>
      </c>
      <c r="D196" s="18">
        <f t="shared" si="5"/>
        <v>3367.5</v>
      </c>
      <c r="E196" s="18">
        <v>0</v>
      </c>
      <c r="F196" s="18">
        <v>0</v>
      </c>
      <c r="G196" s="18">
        <v>3367.5</v>
      </c>
      <c r="H196" s="18">
        <v>0</v>
      </c>
      <c r="I196" s="18">
        <f t="shared" ref="I196:I211" si="196">J196+K196+L196</f>
        <v>783.3</v>
      </c>
      <c r="J196" s="18">
        <v>0</v>
      </c>
      <c r="K196" s="18">
        <v>0</v>
      </c>
      <c r="L196" s="18">
        <v>783.3</v>
      </c>
      <c r="M196" s="18">
        <v>0</v>
      </c>
      <c r="N196" s="18">
        <f t="shared" ref="N196:N211" si="197">I196/D196*100</f>
        <v>23.260579064587972</v>
      </c>
      <c r="O196" s="18">
        <v>0</v>
      </c>
      <c r="P196" s="18">
        <v>0</v>
      </c>
      <c r="Q196" s="18">
        <f t="shared" si="195"/>
        <v>23.260579064587972</v>
      </c>
      <c r="R196" s="18">
        <v>0</v>
      </c>
    </row>
    <row r="197" spans="1:18" s="24" customFormat="1" ht="27.75" customHeight="1" x14ac:dyDescent="0.25">
      <c r="A197" s="30"/>
      <c r="B197" s="34" t="s">
        <v>161</v>
      </c>
      <c r="C197" s="51"/>
      <c r="D197" s="18">
        <f t="shared" si="5"/>
        <v>312.89999999999998</v>
      </c>
      <c r="E197" s="18">
        <v>0</v>
      </c>
      <c r="F197" s="18">
        <v>0</v>
      </c>
      <c r="G197" s="18">
        <v>312.89999999999998</v>
      </c>
      <c r="H197" s="18">
        <v>0</v>
      </c>
      <c r="I197" s="18">
        <f t="shared" si="196"/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f t="shared" si="197"/>
        <v>0</v>
      </c>
      <c r="O197" s="18">
        <v>0</v>
      </c>
      <c r="P197" s="18">
        <v>0</v>
      </c>
      <c r="Q197" s="18">
        <f t="shared" si="195"/>
        <v>0</v>
      </c>
      <c r="R197" s="18">
        <v>0</v>
      </c>
    </row>
    <row r="198" spans="1:18" s="24" customFormat="1" ht="51.75" customHeight="1" x14ac:dyDescent="0.25">
      <c r="A198" s="30"/>
      <c r="B198" s="25" t="s">
        <v>341</v>
      </c>
      <c r="C198" s="51"/>
      <c r="D198" s="18">
        <f t="shared" si="5"/>
        <v>1950.1</v>
      </c>
      <c r="E198" s="18">
        <v>0</v>
      </c>
      <c r="F198" s="18">
        <v>1597.1</v>
      </c>
      <c r="G198" s="18">
        <v>353</v>
      </c>
      <c r="H198" s="18">
        <v>0</v>
      </c>
      <c r="I198" s="18">
        <f t="shared" si="196"/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f t="shared" si="197"/>
        <v>0</v>
      </c>
      <c r="O198" s="18">
        <v>0</v>
      </c>
      <c r="P198" s="18">
        <v>0</v>
      </c>
      <c r="Q198" s="18">
        <f t="shared" si="195"/>
        <v>0</v>
      </c>
      <c r="R198" s="18">
        <v>0</v>
      </c>
    </row>
    <row r="199" spans="1:18" s="24" customFormat="1" ht="48.75" customHeight="1" x14ac:dyDescent="0.25">
      <c r="A199" s="30"/>
      <c r="B199" s="34" t="s">
        <v>345</v>
      </c>
      <c r="C199" s="51"/>
      <c r="D199" s="18">
        <f t="shared" si="5"/>
        <v>3800</v>
      </c>
      <c r="E199" s="18">
        <v>0</v>
      </c>
      <c r="F199" s="18">
        <v>0</v>
      </c>
      <c r="G199" s="18">
        <v>3800</v>
      </c>
      <c r="H199" s="18">
        <v>0</v>
      </c>
      <c r="I199" s="18">
        <f t="shared" si="196"/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f t="shared" si="197"/>
        <v>0</v>
      </c>
      <c r="O199" s="18">
        <v>0</v>
      </c>
      <c r="P199" s="18">
        <v>0</v>
      </c>
      <c r="Q199" s="18">
        <f t="shared" si="195"/>
        <v>0</v>
      </c>
      <c r="R199" s="18">
        <v>0</v>
      </c>
    </row>
    <row r="200" spans="1:18" s="24" customFormat="1" ht="24" customHeight="1" x14ac:dyDescent="0.25">
      <c r="A200" s="30"/>
      <c r="B200" s="34" t="s">
        <v>162</v>
      </c>
      <c r="C200" s="51"/>
      <c r="D200" s="18">
        <f t="shared" si="5"/>
        <v>6047</v>
      </c>
      <c r="E200" s="18">
        <v>0</v>
      </c>
      <c r="F200" s="18">
        <v>0</v>
      </c>
      <c r="G200" s="18">
        <v>6047</v>
      </c>
      <c r="H200" s="18">
        <v>0</v>
      </c>
      <c r="I200" s="18">
        <f t="shared" si="196"/>
        <v>4000</v>
      </c>
      <c r="J200" s="18">
        <v>0</v>
      </c>
      <c r="K200" s="18">
        <v>0</v>
      </c>
      <c r="L200" s="18">
        <v>4000</v>
      </c>
      <c r="M200" s="18">
        <v>0</v>
      </c>
      <c r="N200" s="18">
        <f t="shared" si="197"/>
        <v>66.148503390110804</v>
      </c>
      <c r="O200" s="18">
        <v>0</v>
      </c>
      <c r="P200" s="18">
        <v>0</v>
      </c>
      <c r="Q200" s="18">
        <f t="shared" si="195"/>
        <v>66.148503390110804</v>
      </c>
      <c r="R200" s="18">
        <v>0</v>
      </c>
    </row>
    <row r="201" spans="1:18" s="24" customFormat="1" ht="38.25" customHeight="1" x14ac:dyDescent="0.25">
      <c r="A201" s="30"/>
      <c r="B201" s="34" t="s">
        <v>287</v>
      </c>
      <c r="C201" s="51"/>
      <c r="D201" s="18">
        <f t="shared" si="5"/>
        <v>8.3000000000000007</v>
      </c>
      <c r="E201" s="18">
        <v>0</v>
      </c>
      <c r="F201" s="18">
        <v>0</v>
      </c>
      <c r="G201" s="18">
        <v>8.3000000000000007</v>
      </c>
      <c r="H201" s="18">
        <v>0</v>
      </c>
      <c r="I201" s="18">
        <f t="shared" si="196"/>
        <v>8.3000000000000007</v>
      </c>
      <c r="J201" s="18">
        <v>0</v>
      </c>
      <c r="K201" s="18">
        <v>0</v>
      </c>
      <c r="L201" s="18">
        <v>8.3000000000000007</v>
      </c>
      <c r="M201" s="18">
        <v>0</v>
      </c>
      <c r="N201" s="18">
        <f t="shared" si="197"/>
        <v>100</v>
      </c>
      <c r="O201" s="18">
        <v>0</v>
      </c>
      <c r="P201" s="18">
        <v>0</v>
      </c>
      <c r="Q201" s="18">
        <f t="shared" si="195"/>
        <v>100</v>
      </c>
      <c r="R201" s="18">
        <v>0</v>
      </c>
    </row>
    <row r="202" spans="1:18" s="24" customFormat="1" ht="38.25" customHeight="1" x14ac:dyDescent="0.25">
      <c r="A202" s="30"/>
      <c r="B202" s="34" t="s">
        <v>163</v>
      </c>
      <c r="C202" s="51"/>
      <c r="D202" s="18">
        <f t="shared" si="5"/>
        <v>5438.1</v>
      </c>
      <c r="E202" s="18">
        <v>0</v>
      </c>
      <c r="F202" s="18">
        <v>0</v>
      </c>
      <c r="G202" s="18">
        <v>5438.1</v>
      </c>
      <c r="H202" s="18">
        <v>0</v>
      </c>
      <c r="I202" s="18">
        <f t="shared" si="196"/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f t="shared" si="197"/>
        <v>0</v>
      </c>
      <c r="O202" s="18">
        <v>0</v>
      </c>
      <c r="P202" s="18">
        <v>0</v>
      </c>
      <c r="Q202" s="18">
        <f t="shared" si="195"/>
        <v>0</v>
      </c>
      <c r="R202" s="18">
        <v>0</v>
      </c>
    </row>
    <row r="203" spans="1:18" s="24" customFormat="1" ht="38.25" customHeight="1" x14ac:dyDescent="0.25">
      <c r="A203" s="30"/>
      <c r="B203" s="34" t="s">
        <v>164</v>
      </c>
      <c r="C203" s="51"/>
      <c r="D203" s="18">
        <f t="shared" si="5"/>
        <v>7932.3</v>
      </c>
      <c r="E203" s="18">
        <v>0</v>
      </c>
      <c r="F203" s="18">
        <v>0</v>
      </c>
      <c r="G203" s="18">
        <v>7932.3</v>
      </c>
      <c r="H203" s="18">
        <v>0</v>
      </c>
      <c r="I203" s="18">
        <f t="shared" si="196"/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f t="shared" si="197"/>
        <v>0</v>
      </c>
      <c r="O203" s="18">
        <v>0</v>
      </c>
      <c r="P203" s="18">
        <v>0</v>
      </c>
      <c r="Q203" s="18">
        <f t="shared" si="195"/>
        <v>0</v>
      </c>
      <c r="R203" s="18">
        <v>0</v>
      </c>
    </row>
    <row r="204" spans="1:18" s="24" customFormat="1" ht="51" customHeight="1" x14ac:dyDescent="0.25">
      <c r="A204" s="30"/>
      <c r="B204" s="34" t="s">
        <v>288</v>
      </c>
      <c r="C204" s="51"/>
      <c r="D204" s="18">
        <f t="shared" ref="D204" si="198">E204+F204+G204</f>
        <v>22393.5</v>
      </c>
      <c r="E204" s="18">
        <v>0</v>
      </c>
      <c r="F204" s="18">
        <v>15000</v>
      </c>
      <c r="G204" s="18">
        <v>7393.5</v>
      </c>
      <c r="H204" s="18">
        <v>0</v>
      </c>
      <c r="I204" s="18">
        <f t="shared" ref="I204" si="199">J204+K204+L204</f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f t="shared" ref="N204" si="200">I204/D204*100</f>
        <v>0</v>
      </c>
      <c r="O204" s="18">
        <v>0</v>
      </c>
      <c r="P204" s="18">
        <f t="shared" ref="P204:Q204" si="201">K204/F204*100</f>
        <v>0</v>
      </c>
      <c r="Q204" s="18">
        <f t="shared" si="201"/>
        <v>0</v>
      </c>
      <c r="R204" s="18">
        <v>0</v>
      </c>
    </row>
    <row r="205" spans="1:18" s="24" customFormat="1" ht="24.75" customHeight="1" x14ac:dyDescent="0.25">
      <c r="A205" s="30"/>
      <c r="B205" s="34" t="s">
        <v>342</v>
      </c>
      <c r="C205" s="51"/>
      <c r="D205" s="18">
        <f t="shared" ref="D205" si="202">E205+F205+G205</f>
        <v>2439.5</v>
      </c>
      <c r="E205" s="18">
        <v>0</v>
      </c>
      <c r="F205" s="18">
        <v>0</v>
      </c>
      <c r="G205" s="18">
        <v>2439.5</v>
      </c>
      <c r="H205" s="18">
        <v>0</v>
      </c>
      <c r="I205" s="18">
        <f t="shared" ref="I205" si="203">J205+K205+L205</f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f t="shared" ref="N205" si="204">I205/D205*100</f>
        <v>0</v>
      </c>
      <c r="O205" s="18">
        <v>0</v>
      </c>
      <c r="P205" s="18">
        <v>0</v>
      </c>
      <c r="Q205" s="18">
        <f t="shared" ref="Q205" si="205">L205/G205*100</f>
        <v>0</v>
      </c>
      <c r="R205" s="18">
        <v>0</v>
      </c>
    </row>
    <row r="206" spans="1:18" s="24" customFormat="1" ht="25.5" customHeight="1" x14ac:dyDescent="0.25">
      <c r="A206" s="30"/>
      <c r="B206" s="34" t="s">
        <v>343</v>
      </c>
      <c r="C206" s="51"/>
      <c r="D206" s="18">
        <f t="shared" ref="D206" si="206">E206+F206+G206</f>
        <v>7000</v>
      </c>
      <c r="E206" s="18">
        <v>0</v>
      </c>
      <c r="F206" s="18">
        <v>0</v>
      </c>
      <c r="G206" s="18">
        <v>7000</v>
      </c>
      <c r="H206" s="18">
        <v>0</v>
      </c>
      <c r="I206" s="18">
        <f t="shared" ref="I206" si="207">J206+K206+L206</f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f t="shared" ref="N206" si="208">I206/D206*100</f>
        <v>0</v>
      </c>
      <c r="O206" s="18">
        <v>0</v>
      </c>
      <c r="P206" s="18">
        <v>0</v>
      </c>
      <c r="Q206" s="18">
        <f t="shared" ref="Q206" si="209">L206/G206*100</f>
        <v>0</v>
      </c>
      <c r="R206" s="18">
        <v>0</v>
      </c>
    </row>
    <row r="207" spans="1:18" s="24" customFormat="1" ht="36.75" customHeight="1" x14ac:dyDescent="0.25">
      <c r="A207" s="30"/>
      <c r="B207" s="34" t="s">
        <v>344</v>
      </c>
      <c r="C207" s="51"/>
      <c r="D207" s="18">
        <f t="shared" ref="D207" si="210">E207+F207+G207</f>
        <v>3700</v>
      </c>
      <c r="E207" s="18">
        <v>0</v>
      </c>
      <c r="F207" s="18">
        <v>0</v>
      </c>
      <c r="G207" s="18">
        <v>3700</v>
      </c>
      <c r="H207" s="18">
        <v>0</v>
      </c>
      <c r="I207" s="18">
        <f t="shared" ref="I207" si="211">J207+K207+L207</f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f t="shared" ref="N207" si="212">I207/D207*100</f>
        <v>0</v>
      </c>
      <c r="O207" s="18">
        <v>0</v>
      </c>
      <c r="P207" s="18">
        <v>0</v>
      </c>
      <c r="Q207" s="18">
        <f t="shared" ref="Q207" si="213">L207/G207*100</f>
        <v>0</v>
      </c>
      <c r="R207" s="18">
        <v>0</v>
      </c>
    </row>
    <row r="208" spans="1:18" s="24" customFormat="1" ht="62.25" customHeight="1" x14ac:dyDescent="0.25">
      <c r="A208" s="30"/>
      <c r="B208" s="34" t="s">
        <v>289</v>
      </c>
      <c r="C208" s="51"/>
      <c r="D208" s="18">
        <f t="shared" ref="D208" si="214">E208+F208+G208</f>
        <v>2081.3000000000002</v>
      </c>
      <c r="E208" s="18">
        <v>0</v>
      </c>
      <c r="F208" s="18">
        <v>0</v>
      </c>
      <c r="G208" s="18">
        <v>2081.3000000000002</v>
      </c>
      <c r="H208" s="18">
        <v>0</v>
      </c>
      <c r="I208" s="18">
        <f t="shared" ref="I208" si="215">J208+K208+L208</f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f t="shared" ref="N208" si="216">I208/D208*100</f>
        <v>0</v>
      </c>
      <c r="O208" s="18">
        <v>0</v>
      </c>
      <c r="P208" s="18">
        <v>0</v>
      </c>
      <c r="Q208" s="18">
        <f t="shared" ref="Q208" si="217">L208/G208*100</f>
        <v>0</v>
      </c>
      <c r="R208" s="18">
        <v>0</v>
      </c>
    </row>
    <row r="209" spans="1:18" s="24" customFormat="1" ht="62.25" customHeight="1" x14ac:dyDescent="0.25">
      <c r="A209" s="30"/>
      <c r="B209" s="34" t="s">
        <v>290</v>
      </c>
      <c r="C209" s="51"/>
      <c r="D209" s="18">
        <f t="shared" ref="D209" si="218">E209+F209+G209</f>
        <v>15108.6</v>
      </c>
      <c r="E209" s="18">
        <v>0</v>
      </c>
      <c r="F209" s="18">
        <v>15000</v>
      </c>
      <c r="G209" s="18">
        <v>108.6</v>
      </c>
      <c r="H209" s="18">
        <v>0</v>
      </c>
      <c r="I209" s="18">
        <f t="shared" ref="I209" si="219">J209+K209+L209</f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f t="shared" ref="N209" si="220">I209/D209*100</f>
        <v>0</v>
      </c>
      <c r="O209" s="18">
        <v>0</v>
      </c>
      <c r="P209" s="18">
        <f t="shared" ref="P209:Q209" si="221">K209/F209*100</f>
        <v>0</v>
      </c>
      <c r="Q209" s="18">
        <f t="shared" si="221"/>
        <v>0</v>
      </c>
      <c r="R209" s="18">
        <v>0</v>
      </c>
    </row>
    <row r="210" spans="1:18" s="24" customFormat="1" ht="63" customHeight="1" x14ac:dyDescent="0.25">
      <c r="A210" s="30"/>
      <c r="B210" s="34" t="s">
        <v>291</v>
      </c>
      <c r="C210" s="51"/>
      <c r="D210" s="18">
        <f t="shared" ref="D210" si="222">E210+F210+G210</f>
        <v>2514.1999999999998</v>
      </c>
      <c r="E210" s="18">
        <v>0</v>
      </c>
      <c r="F210" s="18">
        <v>0</v>
      </c>
      <c r="G210" s="18">
        <v>2514.1999999999998</v>
      </c>
      <c r="H210" s="18">
        <v>0</v>
      </c>
      <c r="I210" s="18">
        <f t="shared" ref="I210" si="223">J210+K210+L210</f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f t="shared" ref="N210" si="224">I210/D210*100</f>
        <v>0</v>
      </c>
      <c r="O210" s="18">
        <v>0</v>
      </c>
      <c r="P210" s="18">
        <v>0</v>
      </c>
      <c r="Q210" s="18">
        <f t="shared" ref="Q210" si="225">L210/G210*100</f>
        <v>0</v>
      </c>
      <c r="R210" s="18">
        <v>0</v>
      </c>
    </row>
    <row r="211" spans="1:18" s="24" customFormat="1" ht="61.5" customHeight="1" x14ac:dyDescent="0.25">
      <c r="A211" s="30"/>
      <c r="B211" s="34" t="s">
        <v>160</v>
      </c>
      <c r="C211" s="34" t="s">
        <v>165</v>
      </c>
      <c r="D211" s="18">
        <f t="shared" si="5"/>
        <v>12014.7</v>
      </c>
      <c r="E211" s="18">
        <v>0</v>
      </c>
      <c r="F211" s="18">
        <v>0</v>
      </c>
      <c r="G211" s="18">
        <v>12014.7</v>
      </c>
      <c r="H211" s="18">
        <v>0</v>
      </c>
      <c r="I211" s="18">
        <f t="shared" si="196"/>
        <v>2038.1</v>
      </c>
      <c r="J211" s="18">
        <v>0</v>
      </c>
      <c r="K211" s="18">
        <v>0</v>
      </c>
      <c r="L211" s="18">
        <v>2038.1</v>
      </c>
      <c r="M211" s="18">
        <v>0</v>
      </c>
      <c r="N211" s="18">
        <f t="shared" si="197"/>
        <v>16.963386518181892</v>
      </c>
      <c r="O211" s="18">
        <v>0</v>
      </c>
      <c r="P211" s="18">
        <v>0</v>
      </c>
      <c r="Q211" s="18">
        <f t="shared" si="195"/>
        <v>16.963386518181892</v>
      </c>
      <c r="R211" s="18">
        <v>0</v>
      </c>
    </row>
    <row r="212" spans="1:18" s="15" customFormat="1" ht="38.25" customHeight="1" x14ac:dyDescent="0.25">
      <c r="A212" s="12">
        <v>16</v>
      </c>
      <c r="B212" s="12" t="s">
        <v>28</v>
      </c>
      <c r="C212" s="13" t="s">
        <v>51</v>
      </c>
      <c r="D212" s="14">
        <f>D213+D217</f>
        <v>4360.3999999999996</v>
      </c>
      <c r="E212" s="14">
        <f t="shared" ref="E212:M212" si="226">E213+E217</f>
        <v>0</v>
      </c>
      <c r="F212" s="14">
        <f t="shared" si="226"/>
        <v>0</v>
      </c>
      <c r="G212" s="14">
        <f t="shared" si="226"/>
        <v>4360.3999999999996</v>
      </c>
      <c r="H212" s="14">
        <f t="shared" si="226"/>
        <v>0</v>
      </c>
      <c r="I212" s="14">
        <f t="shared" si="226"/>
        <v>1555.3</v>
      </c>
      <c r="J212" s="14">
        <f t="shared" si="226"/>
        <v>0</v>
      </c>
      <c r="K212" s="14">
        <f t="shared" si="226"/>
        <v>0</v>
      </c>
      <c r="L212" s="14">
        <f t="shared" si="226"/>
        <v>1555.3</v>
      </c>
      <c r="M212" s="14">
        <f t="shared" si="226"/>
        <v>0</v>
      </c>
      <c r="N212" s="14">
        <f t="shared" si="137"/>
        <v>35.668745986606737</v>
      </c>
      <c r="O212" s="14">
        <v>0</v>
      </c>
      <c r="P212" s="14">
        <v>0</v>
      </c>
      <c r="Q212" s="14">
        <f t="shared" ref="Q212:Q220" si="227">L212/G212*100</f>
        <v>35.668745986606737</v>
      </c>
      <c r="R212" s="14">
        <v>0</v>
      </c>
    </row>
    <row r="213" spans="1:18" s="21" customFormat="1" ht="38.25" customHeight="1" x14ac:dyDescent="0.25">
      <c r="A213" s="19"/>
      <c r="B213" s="19" t="s">
        <v>65</v>
      </c>
      <c r="C213" s="49" t="s">
        <v>51</v>
      </c>
      <c r="D213" s="20">
        <f>D214+D215+D216</f>
        <v>165</v>
      </c>
      <c r="E213" s="20">
        <f t="shared" ref="E213:M213" si="228">E214+E215+E216</f>
        <v>0</v>
      </c>
      <c r="F213" s="20">
        <f t="shared" si="228"/>
        <v>0</v>
      </c>
      <c r="G213" s="20">
        <f t="shared" si="228"/>
        <v>165</v>
      </c>
      <c r="H213" s="20">
        <f t="shared" si="228"/>
        <v>0</v>
      </c>
      <c r="I213" s="20">
        <f t="shared" si="228"/>
        <v>0</v>
      </c>
      <c r="J213" s="20">
        <f t="shared" si="228"/>
        <v>0</v>
      </c>
      <c r="K213" s="20">
        <f t="shared" si="228"/>
        <v>0</v>
      </c>
      <c r="L213" s="20">
        <f t="shared" si="228"/>
        <v>0</v>
      </c>
      <c r="M213" s="20">
        <f t="shared" si="228"/>
        <v>0</v>
      </c>
      <c r="N213" s="20">
        <f t="shared" si="137"/>
        <v>0</v>
      </c>
      <c r="O213" s="20">
        <v>0</v>
      </c>
      <c r="P213" s="20">
        <v>0</v>
      </c>
      <c r="Q213" s="20">
        <f t="shared" si="227"/>
        <v>0</v>
      </c>
      <c r="R213" s="20">
        <v>0</v>
      </c>
    </row>
    <row r="214" spans="1:18" s="21" customFormat="1" ht="38.25" customHeight="1" x14ac:dyDescent="0.25">
      <c r="A214" s="19"/>
      <c r="B214" s="33" t="s">
        <v>312</v>
      </c>
      <c r="C214" s="49"/>
      <c r="D214" s="18">
        <f t="shared" ref="D214:D216" si="229">E214+F214+G214</f>
        <v>65</v>
      </c>
      <c r="E214" s="18">
        <v>0</v>
      </c>
      <c r="F214" s="18">
        <v>0</v>
      </c>
      <c r="G214" s="18">
        <v>65</v>
      </c>
      <c r="H214" s="18">
        <v>0</v>
      </c>
      <c r="I214" s="18">
        <f t="shared" si="6"/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f t="shared" si="137"/>
        <v>0</v>
      </c>
      <c r="O214" s="18">
        <v>0</v>
      </c>
      <c r="P214" s="18">
        <v>0</v>
      </c>
      <c r="Q214" s="18">
        <f t="shared" si="227"/>
        <v>0</v>
      </c>
      <c r="R214" s="18">
        <v>0</v>
      </c>
    </row>
    <row r="215" spans="1:18" s="21" customFormat="1" ht="38.25" customHeight="1" x14ac:dyDescent="0.25">
      <c r="A215" s="19"/>
      <c r="B215" s="33" t="s">
        <v>139</v>
      </c>
      <c r="C215" s="49"/>
      <c r="D215" s="18">
        <f t="shared" si="229"/>
        <v>50</v>
      </c>
      <c r="E215" s="18">
        <v>0</v>
      </c>
      <c r="F215" s="18">
        <v>0</v>
      </c>
      <c r="G215" s="18">
        <v>50</v>
      </c>
      <c r="H215" s="18">
        <v>0</v>
      </c>
      <c r="I215" s="18">
        <f t="shared" si="6"/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f t="shared" si="137"/>
        <v>0</v>
      </c>
      <c r="O215" s="18">
        <v>0</v>
      </c>
      <c r="P215" s="18">
        <v>0</v>
      </c>
      <c r="Q215" s="18">
        <f t="shared" si="227"/>
        <v>0</v>
      </c>
      <c r="R215" s="18">
        <v>0</v>
      </c>
    </row>
    <row r="216" spans="1:18" s="21" customFormat="1" ht="38.25" customHeight="1" x14ac:dyDescent="0.25">
      <c r="A216" s="19"/>
      <c r="B216" s="33" t="s">
        <v>140</v>
      </c>
      <c r="C216" s="49"/>
      <c r="D216" s="18">
        <f t="shared" si="229"/>
        <v>50</v>
      </c>
      <c r="E216" s="18">
        <v>0</v>
      </c>
      <c r="F216" s="18">
        <v>0</v>
      </c>
      <c r="G216" s="18">
        <v>50</v>
      </c>
      <c r="H216" s="18">
        <v>0</v>
      </c>
      <c r="I216" s="18">
        <f t="shared" si="6"/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f t="shared" si="137"/>
        <v>0</v>
      </c>
      <c r="O216" s="18">
        <v>0</v>
      </c>
      <c r="P216" s="18">
        <v>0</v>
      </c>
      <c r="Q216" s="18">
        <f t="shared" si="227"/>
        <v>0</v>
      </c>
      <c r="R216" s="18">
        <v>0</v>
      </c>
    </row>
    <row r="217" spans="1:18" s="21" customFormat="1" ht="41.25" customHeight="1" x14ac:dyDescent="0.25">
      <c r="A217" s="19"/>
      <c r="B217" s="19" t="s">
        <v>66</v>
      </c>
      <c r="C217" s="49" t="s">
        <v>51</v>
      </c>
      <c r="D217" s="20">
        <f>D218+D219</f>
        <v>4195.3999999999996</v>
      </c>
      <c r="E217" s="20">
        <f t="shared" ref="E217:L217" si="230">E218+E219</f>
        <v>0</v>
      </c>
      <c r="F217" s="20">
        <f t="shared" si="230"/>
        <v>0</v>
      </c>
      <c r="G217" s="20">
        <f t="shared" si="230"/>
        <v>4195.3999999999996</v>
      </c>
      <c r="H217" s="20">
        <f t="shared" si="230"/>
        <v>0</v>
      </c>
      <c r="I217" s="20">
        <f t="shared" si="230"/>
        <v>1555.3</v>
      </c>
      <c r="J217" s="20">
        <f t="shared" si="230"/>
        <v>0</v>
      </c>
      <c r="K217" s="20">
        <f t="shared" si="230"/>
        <v>0</v>
      </c>
      <c r="L217" s="20">
        <f t="shared" si="230"/>
        <v>1555.3</v>
      </c>
      <c r="M217" s="20">
        <f t="shared" ref="M217" si="231">M218</f>
        <v>0</v>
      </c>
      <c r="N217" s="20">
        <f t="shared" si="137"/>
        <v>37.071554559755924</v>
      </c>
      <c r="O217" s="20">
        <v>0</v>
      </c>
      <c r="P217" s="20">
        <v>0</v>
      </c>
      <c r="Q217" s="20">
        <f t="shared" si="227"/>
        <v>37.071554559755924</v>
      </c>
      <c r="R217" s="20">
        <v>0</v>
      </c>
    </row>
    <row r="218" spans="1:18" s="21" customFormat="1" ht="75.75" customHeight="1" x14ac:dyDescent="0.25">
      <c r="A218" s="19"/>
      <c r="B218" s="33" t="s">
        <v>141</v>
      </c>
      <c r="C218" s="49"/>
      <c r="D218" s="18">
        <f t="shared" ref="D218" si="232">E218+F218+G218</f>
        <v>2585.4</v>
      </c>
      <c r="E218" s="18">
        <v>0</v>
      </c>
      <c r="F218" s="18">
        <v>0</v>
      </c>
      <c r="G218" s="18">
        <v>2585.4</v>
      </c>
      <c r="H218" s="18">
        <v>0</v>
      </c>
      <c r="I218" s="18">
        <f t="shared" ref="I218" si="233">J218+K218+L218</f>
        <v>1555.3</v>
      </c>
      <c r="J218" s="18">
        <v>0</v>
      </c>
      <c r="K218" s="18">
        <v>0</v>
      </c>
      <c r="L218" s="18">
        <v>1555.3</v>
      </c>
      <c r="M218" s="18">
        <v>0</v>
      </c>
      <c r="N218" s="18">
        <f t="shared" si="137"/>
        <v>60.157035661793145</v>
      </c>
      <c r="O218" s="18">
        <v>0</v>
      </c>
      <c r="P218" s="18">
        <v>0</v>
      </c>
      <c r="Q218" s="18">
        <f t="shared" si="227"/>
        <v>60.157035661793145</v>
      </c>
      <c r="R218" s="18">
        <v>0</v>
      </c>
    </row>
    <row r="219" spans="1:18" s="21" customFormat="1" ht="26.25" customHeight="1" x14ac:dyDescent="0.25">
      <c r="A219" s="19"/>
      <c r="B219" s="33" t="s">
        <v>281</v>
      </c>
      <c r="C219" s="49"/>
      <c r="D219" s="18">
        <f t="shared" ref="D219" si="234">E219+F219+G219</f>
        <v>1610</v>
      </c>
      <c r="E219" s="18">
        <v>0</v>
      </c>
      <c r="F219" s="18">
        <v>0</v>
      </c>
      <c r="G219" s="18">
        <v>1610</v>
      </c>
      <c r="H219" s="18">
        <v>0</v>
      </c>
      <c r="I219" s="18">
        <f t="shared" ref="I219" si="235">J219+K219+L219</f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f t="shared" ref="N219" si="236">I219/D219*100</f>
        <v>0</v>
      </c>
      <c r="O219" s="18">
        <v>0</v>
      </c>
      <c r="P219" s="18">
        <v>0</v>
      </c>
      <c r="Q219" s="18">
        <f t="shared" ref="Q219" si="237">L219/G219*100</f>
        <v>0</v>
      </c>
      <c r="R219" s="18">
        <v>0</v>
      </c>
    </row>
    <row r="220" spans="1:18" s="15" customFormat="1" ht="62.25" customHeight="1" x14ac:dyDescent="0.25">
      <c r="A220" s="12">
        <v>17</v>
      </c>
      <c r="B220" s="12" t="s">
        <v>29</v>
      </c>
      <c r="C220" s="13" t="s">
        <v>51</v>
      </c>
      <c r="D220" s="14">
        <f t="shared" ref="D220:M220" si="238">D221+D222+D223+D224+D225+D226</f>
        <v>239043.19999999998</v>
      </c>
      <c r="E220" s="14">
        <f t="shared" si="238"/>
        <v>0</v>
      </c>
      <c r="F220" s="14">
        <f t="shared" si="238"/>
        <v>173759.4</v>
      </c>
      <c r="G220" s="14">
        <f t="shared" si="238"/>
        <v>65283.8</v>
      </c>
      <c r="H220" s="14">
        <f t="shared" si="238"/>
        <v>0</v>
      </c>
      <c r="I220" s="14">
        <f t="shared" si="238"/>
        <v>8110.5</v>
      </c>
      <c r="J220" s="14">
        <f t="shared" si="238"/>
        <v>0</v>
      </c>
      <c r="K220" s="14">
        <f t="shared" si="238"/>
        <v>6932</v>
      </c>
      <c r="L220" s="14">
        <f t="shared" si="238"/>
        <v>1178.5</v>
      </c>
      <c r="M220" s="14">
        <f t="shared" si="238"/>
        <v>0</v>
      </c>
      <c r="N220" s="14">
        <f>I220/D220*100</f>
        <v>3.392901366782239</v>
      </c>
      <c r="O220" s="14">
        <v>0</v>
      </c>
      <c r="P220" s="14">
        <f t="shared" ref="P220" si="239">K220/F220*100</f>
        <v>3.9894244570365687</v>
      </c>
      <c r="Q220" s="14">
        <f t="shared" si="227"/>
        <v>1.8051951632717458</v>
      </c>
      <c r="R220" s="14">
        <v>0</v>
      </c>
    </row>
    <row r="221" spans="1:18" s="5" customFormat="1" ht="26.25" customHeight="1" x14ac:dyDescent="0.25">
      <c r="A221" s="43"/>
      <c r="B221" s="34" t="s">
        <v>157</v>
      </c>
      <c r="C221" s="49" t="s">
        <v>51</v>
      </c>
      <c r="D221" s="18">
        <f t="shared" si="5"/>
        <v>29153.7</v>
      </c>
      <c r="E221" s="18">
        <v>0</v>
      </c>
      <c r="F221" s="18">
        <v>0</v>
      </c>
      <c r="G221" s="18">
        <v>29153.7</v>
      </c>
      <c r="H221" s="18">
        <v>0</v>
      </c>
      <c r="I221" s="18">
        <f t="shared" si="6"/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f t="shared" ref="N221:N224" si="240">I221/D221*100</f>
        <v>0</v>
      </c>
      <c r="O221" s="18">
        <v>0</v>
      </c>
      <c r="P221" s="18">
        <v>0</v>
      </c>
      <c r="Q221" s="18">
        <f t="shared" ref="Q221:Q224" si="241">L221/G221*100</f>
        <v>0</v>
      </c>
      <c r="R221" s="18">
        <v>0</v>
      </c>
    </row>
    <row r="222" spans="1:18" s="5" customFormat="1" ht="26.25" customHeight="1" x14ac:dyDescent="0.25">
      <c r="A222" s="43"/>
      <c r="B222" s="34" t="s">
        <v>310</v>
      </c>
      <c r="C222" s="49"/>
      <c r="D222" s="18">
        <f t="shared" si="5"/>
        <v>1000</v>
      </c>
      <c r="E222" s="18">
        <v>0</v>
      </c>
      <c r="F222" s="18">
        <v>0</v>
      </c>
      <c r="G222" s="18">
        <v>1000</v>
      </c>
      <c r="H222" s="18">
        <v>0</v>
      </c>
      <c r="I222" s="18">
        <f t="shared" si="6"/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f t="shared" si="240"/>
        <v>0</v>
      </c>
      <c r="O222" s="18">
        <v>0</v>
      </c>
      <c r="P222" s="18">
        <v>0</v>
      </c>
      <c r="Q222" s="18">
        <f t="shared" si="241"/>
        <v>0</v>
      </c>
      <c r="R222" s="18">
        <v>0</v>
      </c>
    </row>
    <row r="223" spans="1:18" s="5" customFormat="1" ht="38.25" customHeight="1" x14ac:dyDescent="0.25">
      <c r="A223" s="43"/>
      <c r="B223" s="34" t="s">
        <v>158</v>
      </c>
      <c r="C223" s="49"/>
      <c r="D223" s="18">
        <f t="shared" si="5"/>
        <v>6276</v>
      </c>
      <c r="E223" s="18">
        <v>0</v>
      </c>
      <c r="F223" s="18">
        <v>0</v>
      </c>
      <c r="G223" s="18">
        <v>6276</v>
      </c>
      <c r="H223" s="18">
        <v>0</v>
      </c>
      <c r="I223" s="18">
        <f t="shared" si="6"/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f t="shared" si="240"/>
        <v>0</v>
      </c>
      <c r="O223" s="18">
        <v>0</v>
      </c>
      <c r="P223" s="18">
        <v>0</v>
      </c>
      <c r="Q223" s="18">
        <f t="shared" si="241"/>
        <v>0</v>
      </c>
      <c r="R223" s="18">
        <v>0</v>
      </c>
    </row>
    <row r="224" spans="1:18" s="5" customFormat="1" ht="26.25" customHeight="1" x14ac:dyDescent="0.25">
      <c r="A224" s="43"/>
      <c r="B224" s="34" t="s">
        <v>340</v>
      </c>
      <c r="C224" s="49"/>
      <c r="D224" s="18">
        <f t="shared" si="5"/>
        <v>115617.7</v>
      </c>
      <c r="E224" s="18">
        <v>0</v>
      </c>
      <c r="F224" s="18">
        <v>99431.2</v>
      </c>
      <c r="G224" s="18">
        <v>16186.5</v>
      </c>
      <c r="H224" s="18">
        <v>0</v>
      </c>
      <c r="I224" s="18">
        <f t="shared" si="6"/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f t="shared" si="240"/>
        <v>0</v>
      </c>
      <c r="O224" s="18">
        <v>0</v>
      </c>
      <c r="P224" s="18">
        <v>0</v>
      </c>
      <c r="Q224" s="18">
        <f t="shared" si="241"/>
        <v>0</v>
      </c>
      <c r="R224" s="18">
        <v>0</v>
      </c>
    </row>
    <row r="225" spans="1:18" s="5" customFormat="1" ht="74.25" customHeight="1" x14ac:dyDescent="0.25">
      <c r="A225" s="43"/>
      <c r="B225" s="34" t="s">
        <v>279</v>
      </c>
      <c r="C225" s="49"/>
      <c r="D225" s="18">
        <f t="shared" ref="D225" si="242">E225+F225+G225</f>
        <v>22.4</v>
      </c>
      <c r="E225" s="18">
        <v>0</v>
      </c>
      <c r="F225" s="18">
        <v>0</v>
      </c>
      <c r="G225" s="18">
        <v>22.4</v>
      </c>
      <c r="H225" s="18">
        <v>0</v>
      </c>
      <c r="I225" s="18">
        <f t="shared" ref="I225" si="243">J225+K225+L225</f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f t="shared" ref="N225" si="244">I225/D225*100</f>
        <v>0</v>
      </c>
      <c r="O225" s="18">
        <v>0</v>
      </c>
      <c r="P225" s="18">
        <v>0</v>
      </c>
      <c r="Q225" s="18">
        <f t="shared" ref="Q225" si="245">L225/G225*100</f>
        <v>0</v>
      </c>
      <c r="R225" s="18">
        <v>0</v>
      </c>
    </row>
    <row r="226" spans="1:18" s="5" customFormat="1" ht="27.75" customHeight="1" x14ac:dyDescent="0.25">
      <c r="A226" s="43"/>
      <c r="B226" s="34" t="s">
        <v>311</v>
      </c>
      <c r="C226" s="49"/>
      <c r="D226" s="18">
        <f t="shared" ref="D226" si="246">E226+F226+G226</f>
        <v>86973.4</v>
      </c>
      <c r="E226" s="18">
        <v>0</v>
      </c>
      <c r="F226" s="18">
        <v>74328.2</v>
      </c>
      <c r="G226" s="18">
        <v>12645.2</v>
      </c>
      <c r="H226" s="18">
        <v>0</v>
      </c>
      <c r="I226" s="18">
        <f t="shared" ref="I226" si="247">J226+K226+L226</f>
        <v>8110.5</v>
      </c>
      <c r="J226" s="18">
        <v>0</v>
      </c>
      <c r="K226" s="18">
        <v>6932</v>
      </c>
      <c r="L226" s="18">
        <v>1178.5</v>
      </c>
      <c r="M226" s="18">
        <v>0</v>
      </c>
      <c r="N226" s="18">
        <f t="shared" ref="N226" si="248">I226/D226*100</f>
        <v>9.3252649660700868</v>
      </c>
      <c r="O226" s="18">
        <v>0</v>
      </c>
      <c r="P226" s="18">
        <f t="shared" ref="P226:Q226" si="249">K226/F226*100</f>
        <v>9.3262045899133845</v>
      </c>
      <c r="Q226" s="18">
        <f t="shared" si="249"/>
        <v>9.3197418783411887</v>
      </c>
      <c r="R226" s="18">
        <v>0</v>
      </c>
    </row>
    <row r="227" spans="1:18" s="15" customFormat="1" ht="62.25" customHeight="1" x14ac:dyDescent="0.25">
      <c r="A227" s="12">
        <v>18</v>
      </c>
      <c r="B227" s="12" t="s">
        <v>30</v>
      </c>
      <c r="C227" s="13" t="s">
        <v>51</v>
      </c>
      <c r="D227" s="14">
        <f>D228</f>
        <v>3458.9</v>
      </c>
      <c r="E227" s="14">
        <f t="shared" ref="E227:M227" si="250">E228</f>
        <v>1418.2</v>
      </c>
      <c r="F227" s="14">
        <f t="shared" si="250"/>
        <v>0</v>
      </c>
      <c r="G227" s="14">
        <f t="shared" si="250"/>
        <v>2040.7</v>
      </c>
      <c r="H227" s="14">
        <f t="shared" si="250"/>
        <v>0</v>
      </c>
      <c r="I227" s="14">
        <f t="shared" si="250"/>
        <v>0</v>
      </c>
      <c r="J227" s="14">
        <f t="shared" si="250"/>
        <v>0</v>
      </c>
      <c r="K227" s="14">
        <f t="shared" si="250"/>
        <v>0</v>
      </c>
      <c r="L227" s="14">
        <f t="shared" si="250"/>
        <v>0</v>
      </c>
      <c r="M227" s="14">
        <f t="shared" si="250"/>
        <v>0</v>
      </c>
      <c r="N227" s="14">
        <f>I227/D227*100</f>
        <v>0</v>
      </c>
      <c r="O227" s="14">
        <f t="shared" ref="O227:Q241" si="251">J227/E227*100</f>
        <v>0</v>
      </c>
      <c r="P227" s="14">
        <v>0</v>
      </c>
      <c r="Q227" s="14">
        <f t="shared" si="251"/>
        <v>0</v>
      </c>
      <c r="R227" s="14">
        <v>0</v>
      </c>
    </row>
    <row r="228" spans="1:18" s="16" customFormat="1" ht="61.5" customHeight="1" x14ac:dyDescent="0.25">
      <c r="A228" s="39"/>
      <c r="B228" s="39" t="s">
        <v>112</v>
      </c>
      <c r="C228" s="34" t="s">
        <v>51</v>
      </c>
      <c r="D228" s="18">
        <f t="shared" ref="D228" si="252">E228+F228+G228</f>
        <v>3458.9</v>
      </c>
      <c r="E228" s="18">
        <v>1418.2</v>
      </c>
      <c r="F228" s="18">
        <v>0</v>
      </c>
      <c r="G228" s="18">
        <v>2040.7</v>
      </c>
      <c r="H228" s="18">
        <v>0</v>
      </c>
      <c r="I228" s="18">
        <f t="shared" ref="I228" si="253">J228+K228+L228</f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f>I228/D228*100</f>
        <v>0</v>
      </c>
      <c r="O228" s="18">
        <f t="shared" si="251"/>
        <v>0</v>
      </c>
      <c r="P228" s="18">
        <v>0</v>
      </c>
      <c r="Q228" s="18">
        <f t="shared" si="251"/>
        <v>0</v>
      </c>
      <c r="R228" s="18">
        <v>0</v>
      </c>
    </row>
    <row r="229" spans="1:18" s="15" customFormat="1" ht="59.25" customHeight="1" x14ac:dyDescent="0.25">
      <c r="A229" s="12">
        <v>19</v>
      </c>
      <c r="B229" s="12" t="s">
        <v>31</v>
      </c>
      <c r="C229" s="13" t="s">
        <v>51</v>
      </c>
      <c r="D229" s="14">
        <f t="shared" ref="D229:L229" si="254">D230</f>
        <v>100</v>
      </c>
      <c r="E229" s="14">
        <f t="shared" si="254"/>
        <v>0</v>
      </c>
      <c r="F229" s="14">
        <f t="shared" si="254"/>
        <v>0</v>
      </c>
      <c r="G229" s="14">
        <f t="shared" si="254"/>
        <v>100</v>
      </c>
      <c r="H229" s="14">
        <f t="shared" si="254"/>
        <v>0</v>
      </c>
      <c r="I229" s="14">
        <f t="shared" si="254"/>
        <v>0</v>
      </c>
      <c r="J229" s="14">
        <f t="shared" si="254"/>
        <v>0</v>
      </c>
      <c r="K229" s="14">
        <f t="shared" si="254"/>
        <v>0</v>
      </c>
      <c r="L229" s="14">
        <f t="shared" si="254"/>
        <v>0</v>
      </c>
      <c r="M229" s="14">
        <v>0</v>
      </c>
      <c r="N229" s="14">
        <f>I229/D229*100</f>
        <v>0</v>
      </c>
      <c r="O229" s="14">
        <v>0</v>
      </c>
      <c r="P229" s="14">
        <v>0</v>
      </c>
      <c r="Q229" s="14">
        <f t="shared" si="251"/>
        <v>0</v>
      </c>
      <c r="R229" s="14">
        <v>0</v>
      </c>
    </row>
    <row r="230" spans="1:18" s="16" customFormat="1" ht="62.25" customHeight="1" x14ac:dyDescent="0.25">
      <c r="A230" s="39"/>
      <c r="B230" s="39" t="s">
        <v>280</v>
      </c>
      <c r="C230" s="34" t="s">
        <v>51</v>
      </c>
      <c r="D230" s="18">
        <f t="shared" si="5"/>
        <v>100</v>
      </c>
      <c r="E230" s="18">
        <v>0</v>
      </c>
      <c r="F230" s="18">
        <v>0</v>
      </c>
      <c r="G230" s="18">
        <v>100</v>
      </c>
      <c r="H230" s="18">
        <v>0</v>
      </c>
      <c r="I230" s="18">
        <f t="shared" si="6"/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f t="shared" ref="N230" si="255">I230/D230*100</f>
        <v>0</v>
      </c>
      <c r="O230" s="18">
        <v>0</v>
      </c>
      <c r="P230" s="18">
        <v>0</v>
      </c>
      <c r="Q230" s="18">
        <f t="shared" si="251"/>
        <v>0</v>
      </c>
      <c r="R230" s="18">
        <v>0</v>
      </c>
    </row>
    <row r="231" spans="1:18" s="15" customFormat="1" ht="61.5" customHeight="1" x14ac:dyDescent="0.25">
      <c r="A231" s="12">
        <v>20</v>
      </c>
      <c r="B231" s="12" t="s">
        <v>32</v>
      </c>
      <c r="C231" s="13" t="s">
        <v>50</v>
      </c>
      <c r="D231" s="14">
        <f>D232+D242+D244</f>
        <v>65319.199999999997</v>
      </c>
      <c r="E231" s="14">
        <f t="shared" ref="E231:M231" si="256">E232+E242+E244</f>
        <v>9268.6</v>
      </c>
      <c r="F231" s="14">
        <f t="shared" si="256"/>
        <v>49489.2</v>
      </c>
      <c r="G231" s="14">
        <f t="shared" si="256"/>
        <v>6561.4</v>
      </c>
      <c r="H231" s="14">
        <f t="shared" si="256"/>
        <v>0</v>
      </c>
      <c r="I231" s="14">
        <f t="shared" si="256"/>
        <v>0</v>
      </c>
      <c r="J231" s="14">
        <f t="shared" si="256"/>
        <v>0</v>
      </c>
      <c r="K231" s="14">
        <f t="shared" si="256"/>
        <v>0</v>
      </c>
      <c r="L231" s="14">
        <f t="shared" si="256"/>
        <v>0</v>
      </c>
      <c r="M231" s="14">
        <f t="shared" si="256"/>
        <v>0</v>
      </c>
      <c r="N231" s="14">
        <f>I231/D231*100</f>
        <v>0</v>
      </c>
      <c r="O231" s="14">
        <v>0</v>
      </c>
      <c r="P231" s="14">
        <f t="shared" ref="P231" si="257">K231/F231*100</f>
        <v>0</v>
      </c>
      <c r="Q231" s="14">
        <f t="shared" si="251"/>
        <v>0</v>
      </c>
      <c r="R231" s="14">
        <v>0</v>
      </c>
    </row>
    <row r="232" spans="1:18" s="21" customFormat="1" ht="14.25" customHeight="1" x14ac:dyDescent="0.25">
      <c r="A232" s="19"/>
      <c r="B232" s="19" t="s">
        <v>67</v>
      </c>
      <c r="C232" s="49" t="s">
        <v>50</v>
      </c>
      <c r="D232" s="20">
        <f>D234+D235+D236+D237+D238+D239+D240+D241+D233</f>
        <v>1461.4</v>
      </c>
      <c r="E232" s="20">
        <f t="shared" ref="E232:M232" si="258">E234+E235+E236+E237+E238+E239+E240+E241+E233</f>
        <v>0</v>
      </c>
      <c r="F232" s="20">
        <f t="shared" si="258"/>
        <v>0</v>
      </c>
      <c r="G232" s="20">
        <f t="shared" si="258"/>
        <v>1461.4</v>
      </c>
      <c r="H232" s="20">
        <f t="shared" si="258"/>
        <v>0</v>
      </c>
      <c r="I232" s="20">
        <f t="shared" si="258"/>
        <v>0</v>
      </c>
      <c r="J232" s="20">
        <f t="shared" si="258"/>
        <v>0</v>
      </c>
      <c r="K232" s="20">
        <f t="shared" si="258"/>
        <v>0</v>
      </c>
      <c r="L232" s="20">
        <f t="shared" si="258"/>
        <v>0</v>
      </c>
      <c r="M232" s="20">
        <f t="shared" si="258"/>
        <v>0</v>
      </c>
      <c r="N232" s="20">
        <f t="shared" ref="N232:N307" si="259">I232/D232*100</f>
        <v>0</v>
      </c>
      <c r="O232" s="20">
        <v>0</v>
      </c>
      <c r="P232" s="20">
        <v>0</v>
      </c>
      <c r="Q232" s="20">
        <f t="shared" si="251"/>
        <v>0</v>
      </c>
      <c r="R232" s="20">
        <v>0</v>
      </c>
    </row>
    <row r="233" spans="1:18" s="4" customFormat="1" ht="28.5" customHeight="1" x14ac:dyDescent="0.25">
      <c r="A233" s="26"/>
      <c r="B233" s="26" t="s">
        <v>328</v>
      </c>
      <c r="C233" s="49"/>
      <c r="D233" s="18">
        <f t="shared" ref="D233" si="260">E233+F233+G233</f>
        <v>108</v>
      </c>
      <c r="E233" s="18">
        <v>0</v>
      </c>
      <c r="F233" s="18">
        <v>0</v>
      </c>
      <c r="G233" s="18">
        <v>108</v>
      </c>
      <c r="H233" s="18">
        <v>0</v>
      </c>
      <c r="I233" s="18">
        <f t="shared" ref="I233" si="261">J233+K233+L233</f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f t="shared" ref="N233" si="262">I233/D233*100</f>
        <v>0</v>
      </c>
      <c r="O233" s="18">
        <v>0</v>
      </c>
      <c r="P233" s="18">
        <v>0</v>
      </c>
      <c r="Q233" s="18">
        <f t="shared" ref="Q233" si="263">L233/G233*100</f>
        <v>0</v>
      </c>
      <c r="R233" s="18">
        <v>0</v>
      </c>
    </row>
    <row r="234" spans="1:18" s="21" customFormat="1" ht="39" customHeight="1" x14ac:dyDescent="0.25">
      <c r="A234" s="19"/>
      <c r="B234" s="25" t="s">
        <v>142</v>
      </c>
      <c r="C234" s="49"/>
      <c r="D234" s="18">
        <f t="shared" si="5"/>
        <v>98.1</v>
      </c>
      <c r="E234" s="18">
        <v>0</v>
      </c>
      <c r="F234" s="18">
        <v>0</v>
      </c>
      <c r="G234" s="18">
        <v>98.1</v>
      </c>
      <c r="H234" s="18">
        <v>0</v>
      </c>
      <c r="I234" s="18">
        <f t="shared" si="6"/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f t="shared" si="259"/>
        <v>0</v>
      </c>
      <c r="O234" s="18">
        <v>0</v>
      </c>
      <c r="P234" s="18">
        <v>0</v>
      </c>
      <c r="Q234" s="18">
        <f t="shared" si="251"/>
        <v>0</v>
      </c>
      <c r="R234" s="18">
        <v>0</v>
      </c>
    </row>
    <row r="235" spans="1:18" s="21" customFormat="1" ht="39" customHeight="1" x14ac:dyDescent="0.25">
      <c r="A235" s="19"/>
      <c r="B235" s="25" t="s">
        <v>143</v>
      </c>
      <c r="C235" s="49"/>
      <c r="D235" s="18">
        <f t="shared" si="5"/>
        <v>119</v>
      </c>
      <c r="E235" s="18">
        <v>0</v>
      </c>
      <c r="F235" s="18">
        <v>0</v>
      </c>
      <c r="G235" s="18">
        <v>119</v>
      </c>
      <c r="H235" s="18">
        <v>0</v>
      </c>
      <c r="I235" s="18">
        <f t="shared" si="6"/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f t="shared" si="259"/>
        <v>0</v>
      </c>
      <c r="O235" s="18">
        <v>0</v>
      </c>
      <c r="P235" s="18">
        <v>0</v>
      </c>
      <c r="Q235" s="18">
        <f t="shared" si="251"/>
        <v>0</v>
      </c>
      <c r="R235" s="18">
        <v>0</v>
      </c>
    </row>
    <row r="236" spans="1:18" s="21" customFormat="1" ht="25.5" customHeight="1" x14ac:dyDescent="0.25">
      <c r="A236" s="19"/>
      <c r="B236" s="25" t="s">
        <v>144</v>
      </c>
      <c r="C236" s="49"/>
      <c r="D236" s="18">
        <f t="shared" si="5"/>
        <v>25.1</v>
      </c>
      <c r="E236" s="18">
        <v>0</v>
      </c>
      <c r="F236" s="18">
        <v>0</v>
      </c>
      <c r="G236" s="18">
        <v>25.1</v>
      </c>
      <c r="H236" s="18">
        <v>0</v>
      </c>
      <c r="I236" s="18">
        <f t="shared" si="6"/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f t="shared" si="259"/>
        <v>0</v>
      </c>
      <c r="O236" s="18">
        <v>0</v>
      </c>
      <c r="P236" s="18">
        <v>0</v>
      </c>
      <c r="Q236" s="18">
        <f t="shared" si="251"/>
        <v>0</v>
      </c>
      <c r="R236" s="18">
        <v>0</v>
      </c>
    </row>
    <row r="237" spans="1:18" s="21" customFormat="1" ht="24.75" customHeight="1" x14ac:dyDescent="0.25">
      <c r="A237" s="19"/>
      <c r="B237" s="25" t="s">
        <v>145</v>
      </c>
      <c r="C237" s="49"/>
      <c r="D237" s="18">
        <f t="shared" si="5"/>
        <v>90.4</v>
      </c>
      <c r="E237" s="18">
        <v>0</v>
      </c>
      <c r="F237" s="18">
        <v>0</v>
      </c>
      <c r="G237" s="18">
        <v>90.4</v>
      </c>
      <c r="H237" s="18">
        <v>0</v>
      </c>
      <c r="I237" s="18">
        <f t="shared" si="6"/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f t="shared" si="259"/>
        <v>0</v>
      </c>
      <c r="O237" s="18">
        <v>0</v>
      </c>
      <c r="P237" s="18">
        <v>0</v>
      </c>
      <c r="Q237" s="18">
        <f t="shared" si="251"/>
        <v>0</v>
      </c>
      <c r="R237" s="18">
        <v>0</v>
      </c>
    </row>
    <row r="238" spans="1:18" s="21" customFormat="1" ht="53.25" customHeight="1" x14ac:dyDescent="0.25">
      <c r="A238" s="19"/>
      <c r="B238" s="25" t="s">
        <v>146</v>
      </c>
      <c r="C238" s="49"/>
      <c r="D238" s="18">
        <f t="shared" si="5"/>
        <v>202</v>
      </c>
      <c r="E238" s="18">
        <v>0</v>
      </c>
      <c r="F238" s="18">
        <v>0</v>
      </c>
      <c r="G238" s="18">
        <v>202</v>
      </c>
      <c r="H238" s="18">
        <v>0</v>
      </c>
      <c r="I238" s="18">
        <f t="shared" si="6"/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f t="shared" si="259"/>
        <v>0</v>
      </c>
      <c r="O238" s="18">
        <v>0</v>
      </c>
      <c r="P238" s="18">
        <v>0</v>
      </c>
      <c r="Q238" s="18">
        <f t="shared" si="251"/>
        <v>0</v>
      </c>
      <c r="R238" s="18">
        <v>0</v>
      </c>
    </row>
    <row r="239" spans="1:18" s="21" customFormat="1" ht="50.25" customHeight="1" x14ac:dyDescent="0.25">
      <c r="A239" s="19"/>
      <c r="B239" s="25" t="s">
        <v>147</v>
      </c>
      <c r="C239" s="49"/>
      <c r="D239" s="18">
        <f t="shared" si="5"/>
        <v>238.8</v>
      </c>
      <c r="E239" s="18">
        <v>0</v>
      </c>
      <c r="F239" s="18">
        <v>0</v>
      </c>
      <c r="G239" s="18">
        <v>238.8</v>
      </c>
      <c r="H239" s="18">
        <v>0</v>
      </c>
      <c r="I239" s="18">
        <f t="shared" si="6"/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f t="shared" si="259"/>
        <v>0</v>
      </c>
      <c r="O239" s="18">
        <v>0</v>
      </c>
      <c r="P239" s="18">
        <v>0</v>
      </c>
      <c r="Q239" s="18">
        <f t="shared" si="251"/>
        <v>0</v>
      </c>
      <c r="R239" s="18">
        <v>0</v>
      </c>
    </row>
    <row r="240" spans="1:18" s="21" customFormat="1" ht="27.75" customHeight="1" x14ac:dyDescent="0.25">
      <c r="A240" s="19"/>
      <c r="B240" s="25" t="s">
        <v>148</v>
      </c>
      <c r="C240" s="49"/>
      <c r="D240" s="18">
        <f t="shared" si="5"/>
        <v>485.3</v>
      </c>
      <c r="E240" s="18">
        <v>0</v>
      </c>
      <c r="F240" s="18">
        <v>0</v>
      </c>
      <c r="G240" s="18">
        <v>485.3</v>
      </c>
      <c r="H240" s="18">
        <v>0</v>
      </c>
      <c r="I240" s="18">
        <f t="shared" si="6"/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f t="shared" si="259"/>
        <v>0</v>
      </c>
      <c r="O240" s="18">
        <v>0</v>
      </c>
      <c r="P240" s="18">
        <v>0</v>
      </c>
      <c r="Q240" s="18">
        <f t="shared" si="251"/>
        <v>0</v>
      </c>
      <c r="R240" s="18">
        <v>0</v>
      </c>
    </row>
    <row r="241" spans="1:18" s="21" customFormat="1" ht="76.5" customHeight="1" x14ac:dyDescent="0.25">
      <c r="A241" s="19"/>
      <c r="B241" s="25" t="s">
        <v>149</v>
      </c>
      <c r="C241" s="49"/>
      <c r="D241" s="18">
        <f t="shared" si="5"/>
        <v>94.7</v>
      </c>
      <c r="E241" s="18">
        <v>0</v>
      </c>
      <c r="F241" s="18">
        <v>0</v>
      </c>
      <c r="G241" s="18">
        <v>94.7</v>
      </c>
      <c r="H241" s="18">
        <v>0</v>
      </c>
      <c r="I241" s="18">
        <f t="shared" si="6"/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f t="shared" si="259"/>
        <v>0</v>
      </c>
      <c r="O241" s="18">
        <v>0</v>
      </c>
      <c r="P241" s="18">
        <v>0</v>
      </c>
      <c r="Q241" s="18">
        <f t="shared" si="251"/>
        <v>0</v>
      </c>
      <c r="R241" s="18">
        <v>0</v>
      </c>
    </row>
    <row r="242" spans="1:18" s="21" customFormat="1" ht="61.5" customHeight="1" x14ac:dyDescent="0.25">
      <c r="A242" s="19"/>
      <c r="B242" s="19" t="s">
        <v>223</v>
      </c>
      <c r="C242" s="49" t="s">
        <v>50</v>
      </c>
      <c r="D242" s="20">
        <f>D243</f>
        <v>58757.799999999996</v>
      </c>
      <c r="E242" s="20">
        <f t="shared" ref="E242:L242" si="264">E243</f>
        <v>9268.6</v>
      </c>
      <c r="F242" s="20">
        <f t="shared" si="264"/>
        <v>49489.2</v>
      </c>
      <c r="G242" s="20">
        <f t="shared" si="264"/>
        <v>0</v>
      </c>
      <c r="H242" s="20">
        <f t="shared" si="264"/>
        <v>0</v>
      </c>
      <c r="I242" s="20">
        <f t="shared" si="264"/>
        <v>0</v>
      </c>
      <c r="J242" s="20">
        <f t="shared" si="264"/>
        <v>0</v>
      </c>
      <c r="K242" s="20">
        <f t="shared" si="264"/>
        <v>0</v>
      </c>
      <c r="L242" s="20">
        <f t="shared" si="264"/>
        <v>0</v>
      </c>
      <c r="M242" s="20">
        <v>0</v>
      </c>
      <c r="N242" s="20">
        <f t="shared" si="259"/>
        <v>0</v>
      </c>
      <c r="O242" s="20">
        <f t="shared" ref="O242:P243" si="265">J242/E242*100</f>
        <v>0</v>
      </c>
      <c r="P242" s="20">
        <f t="shared" si="265"/>
        <v>0</v>
      </c>
      <c r="Q242" s="20">
        <v>0</v>
      </c>
      <c r="R242" s="20">
        <v>0</v>
      </c>
    </row>
    <row r="243" spans="1:18" s="21" customFormat="1" ht="50.25" customHeight="1" x14ac:dyDescent="0.25">
      <c r="A243" s="19"/>
      <c r="B243" s="26" t="s">
        <v>151</v>
      </c>
      <c r="C243" s="49"/>
      <c r="D243" s="18">
        <f t="shared" ref="D243" si="266">E243+F243+G243</f>
        <v>58757.799999999996</v>
      </c>
      <c r="E243" s="18">
        <v>9268.6</v>
      </c>
      <c r="F243" s="18">
        <v>49489.2</v>
      </c>
      <c r="G243" s="18">
        <v>0</v>
      </c>
      <c r="H243" s="18">
        <v>0</v>
      </c>
      <c r="I243" s="18">
        <f t="shared" ref="I243" si="267">J243+K243+L243</f>
        <v>0</v>
      </c>
      <c r="J243" s="18">
        <v>0</v>
      </c>
      <c r="K243" s="18">
        <v>0</v>
      </c>
      <c r="L243" s="18">
        <v>0</v>
      </c>
      <c r="M243" s="18">
        <v>0</v>
      </c>
      <c r="N243" s="20">
        <f t="shared" si="259"/>
        <v>0</v>
      </c>
      <c r="O243" s="20">
        <f t="shared" si="265"/>
        <v>0</v>
      </c>
      <c r="P243" s="20">
        <f t="shared" si="265"/>
        <v>0</v>
      </c>
      <c r="Q243" s="20">
        <v>0</v>
      </c>
      <c r="R243" s="18">
        <v>0</v>
      </c>
    </row>
    <row r="244" spans="1:18" s="21" customFormat="1" ht="26.25" customHeight="1" x14ac:dyDescent="0.25">
      <c r="A244" s="19"/>
      <c r="B244" s="19" t="s">
        <v>224</v>
      </c>
      <c r="C244" s="49" t="s">
        <v>50</v>
      </c>
      <c r="D244" s="20">
        <f>D245</f>
        <v>5100</v>
      </c>
      <c r="E244" s="20">
        <f t="shared" ref="E244:L244" si="268">E245</f>
        <v>0</v>
      </c>
      <c r="F244" s="20">
        <f t="shared" si="268"/>
        <v>0</v>
      </c>
      <c r="G244" s="20">
        <f t="shared" si="268"/>
        <v>5100</v>
      </c>
      <c r="H244" s="20">
        <f t="shared" si="268"/>
        <v>0</v>
      </c>
      <c r="I244" s="20">
        <f t="shared" si="268"/>
        <v>0</v>
      </c>
      <c r="J244" s="20">
        <f t="shared" si="268"/>
        <v>0</v>
      </c>
      <c r="K244" s="20">
        <f t="shared" si="268"/>
        <v>0</v>
      </c>
      <c r="L244" s="20">
        <f t="shared" si="268"/>
        <v>0</v>
      </c>
      <c r="M244" s="18">
        <v>0</v>
      </c>
      <c r="N244" s="18">
        <f t="shared" si="259"/>
        <v>0</v>
      </c>
      <c r="O244" s="18">
        <v>0</v>
      </c>
      <c r="P244" s="18">
        <v>0</v>
      </c>
      <c r="Q244" s="18">
        <f t="shared" ref="P244:Q327" si="269">L244/G244*100</f>
        <v>0</v>
      </c>
      <c r="R244" s="18">
        <v>0</v>
      </c>
    </row>
    <row r="245" spans="1:18" s="4" customFormat="1" ht="39" customHeight="1" x14ac:dyDescent="0.25">
      <c r="A245" s="26"/>
      <c r="B245" s="25" t="s">
        <v>150</v>
      </c>
      <c r="C245" s="49"/>
      <c r="D245" s="23">
        <f>E245+F245+G245+H245</f>
        <v>5100</v>
      </c>
      <c r="E245" s="23">
        <v>0</v>
      </c>
      <c r="F245" s="23">
        <v>0</v>
      </c>
      <c r="G245" s="23">
        <v>5100</v>
      </c>
      <c r="H245" s="23">
        <v>0</v>
      </c>
      <c r="I245" s="23">
        <f>J245+K245+L245+M245</f>
        <v>0</v>
      </c>
      <c r="J245" s="23">
        <v>0</v>
      </c>
      <c r="K245" s="23">
        <v>0</v>
      </c>
      <c r="L245" s="18">
        <v>0</v>
      </c>
      <c r="M245" s="18">
        <v>0</v>
      </c>
      <c r="N245" s="18">
        <f t="shared" si="259"/>
        <v>0</v>
      </c>
      <c r="O245" s="18">
        <v>0</v>
      </c>
      <c r="P245" s="18">
        <v>0</v>
      </c>
      <c r="Q245" s="18">
        <f t="shared" si="269"/>
        <v>0</v>
      </c>
      <c r="R245" s="18">
        <v>0</v>
      </c>
    </row>
    <row r="246" spans="1:18" s="15" customFormat="1" ht="52.5" customHeight="1" x14ac:dyDescent="0.25">
      <c r="A246" s="12">
        <v>21</v>
      </c>
      <c r="B246" s="12" t="s">
        <v>11</v>
      </c>
      <c r="C246" s="13" t="s">
        <v>45</v>
      </c>
      <c r="D246" s="14">
        <f>D247+D248+D249</f>
        <v>15955</v>
      </c>
      <c r="E246" s="14">
        <f t="shared" ref="E246:M246" si="270">E247+E248+E249</f>
        <v>0</v>
      </c>
      <c r="F246" s="14">
        <f t="shared" si="270"/>
        <v>0</v>
      </c>
      <c r="G246" s="14">
        <f t="shared" si="270"/>
        <v>15955</v>
      </c>
      <c r="H246" s="14">
        <f t="shared" si="270"/>
        <v>0</v>
      </c>
      <c r="I246" s="14">
        <f t="shared" si="270"/>
        <v>1918.6</v>
      </c>
      <c r="J246" s="14">
        <f t="shared" si="270"/>
        <v>0</v>
      </c>
      <c r="K246" s="14">
        <f t="shared" si="270"/>
        <v>0</v>
      </c>
      <c r="L246" s="14">
        <f t="shared" si="270"/>
        <v>1918.6</v>
      </c>
      <c r="M246" s="14">
        <f t="shared" si="270"/>
        <v>0</v>
      </c>
      <c r="N246" s="14">
        <f t="shared" si="259"/>
        <v>12.025070510811657</v>
      </c>
      <c r="O246" s="14">
        <v>0</v>
      </c>
      <c r="P246" s="14">
        <v>0</v>
      </c>
      <c r="Q246" s="14">
        <f t="shared" si="269"/>
        <v>12.025070510811657</v>
      </c>
      <c r="R246" s="14">
        <v>0</v>
      </c>
    </row>
    <row r="247" spans="1:18" s="16" customFormat="1" ht="26.25" customHeight="1" x14ac:dyDescent="0.25">
      <c r="A247" s="39"/>
      <c r="B247" s="39" t="s">
        <v>118</v>
      </c>
      <c r="C247" s="64" t="s">
        <v>45</v>
      </c>
      <c r="D247" s="18">
        <f t="shared" ref="D247:D319" si="271">E247+F247+G247</f>
        <v>12826.1</v>
      </c>
      <c r="E247" s="18">
        <v>0</v>
      </c>
      <c r="F247" s="18">
        <v>0</v>
      </c>
      <c r="G247" s="18">
        <v>12826.1</v>
      </c>
      <c r="H247" s="18">
        <v>0</v>
      </c>
      <c r="I247" s="18">
        <f t="shared" ref="I247:I319" si="272">J247+K247+L247</f>
        <v>1918.6</v>
      </c>
      <c r="J247" s="18">
        <v>0</v>
      </c>
      <c r="K247" s="18">
        <v>0</v>
      </c>
      <c r="L247" s="18">
        <v>1918.6</v>
      </c>
      <c r="M247" s="18">
        <v>0</v>
      </c>
      <c r="N247" s="18">
        <f t="shared" si="259"/>
        <v>14.958561059090448</v>
      </c>
      <c r="O247" s="18">
        <v>0</v>
      </c>
      <c r="P247" s="18">
        <v>0</v>
      </c>
      <c r="Q247" s="18">
        <f t="shared" si="269"/>
        <v>14.958561059090448</v>
      </c>
      <c r="R247" s="18">
        <v>0</v>
      </c>
    </row>
    <row r="248" spans="1:18" s="16" customFormat="1" ht="24.75" customHeight="1" x14ac:dyDescent="0.25">
      <c r="A248" s="39"/>
      <c r="B248" s="34" t="s">
        <v>326</v>
      </c>
      <c r="C248" s="65"/>
      <c r="D248" s="18">
        <f t="shared" ref="D248:D249" si="273">E248+F248+G248</f>
        <v>1490.9</v>
      </c>
      <c r="E248" s="18">
        <v>0</v>
      </c>
      <c r="F248" s="18">
        <v>0</v>
      </c>
      <c r="G248" s="18">
        <v>1490.9</v>
      </c>
      <c r="H248" s="18">
        <v>0</v>
      </c>
      <c r="I248" s="18">
        <f t="shared" ref="I248:I249" si="274">J248+K248+L248</f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f t="shared" ref="N248:N249" si="275">I248/D248*100</f>
        <v>0</v>
      </c>
      <c r="O248" s="18">
        <v>0</v>
      </c>
      <c r="P248" s="18">
        <v>0</v>
      </c>
      <c r="Q248" s="18">
        <f t="shared" ref="Q248:Q249" si="276">L248/G248*100</f>
        <v>0</v>
      </c>
      <c r="R248" s="18">
        <v>0</v>
      </c>
    </row>
    <row r="249" spans="1:18" s="16" customFormat="1" ht="37.5" customHeight="1" x14ac:dyDescent="0.25">
      <c r="A249" s="39"/>
      <c r="B249" s="34" t="s">
        <v>327</v>
      </c>
      <c r="C249" s="66"/>
      <c r="D249" s="18">
        <f t="shared" si="273"/>
        <v>1638</v>
      </c>
      <c r="E249" s="18">
        <v>0</v>
      </c>
      <c r="F249" s="18">
        <v>0</v>
      </c>
      <c r="G249" s="18">
        <v>1638</v>
      </c>
      <c r="H249" s="18">
        <v>0</v>
      </c>
      <c r="I249" s="18">
        <f t="shared" si="274"/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f t="shared" si="275"/>
        <v>0</v>
      </c>
      <c r="O249" s="18">
        <v>0</v>
      </c>
      <c r="P249" s="18">
        <v>0</v>
      </c>
      <c r="Q249" s="18">
        <f t="shared" si="276"/>
        <v>0</v>
      </c>
      <c r="R249" s="18">
        <v>0</v>
      </c>
    </row>
    <row r="250" spans="1:18" s="15" customFormat="1" ht="63" customHeight="1" x14ac:dyDescent="0.25">
      <c r="A250" s="12">
        <v>22</v>
      </c>
      <c r="B250" s="12" t="s">
        <v>33</v>
      </c>
      <c r="C250" s="13" t="s">
        <v>51</v>
      </c>
      <c r="D250" s="14">
        <f>D251</f>
        <v>97.5</v>
      </c>
      <c r="E250" s="14">
        <f t="shared" ref="E250:M250" si="277">E251</f>
        <v>0</v>
      </c>
      <c r="F250" s="14">
        <f t="shared" si="277"/>
        <v>0</v>
      </c>
      <c r="G250" s="14">
        <f t="shared" si="277"/>
        <v>97.5</v>
      </c>
      <c r="H250" s="14">
        <f t="shared" si="277"/>
        <v>0</v>
      </c>
      <c r="I250" s="14">
        <f t="shared" si="277"/>
        <v>0</v>
      </c>
      <c r="J250" s="14">
        <f t="shared" si="277"/>
        <v>0</v>
      </c>
      <c r="K250" s="14">
        <f t="shared" si="277"/>
        <v>0</v>
      </c>
      <c r="L250" s="14">
        <f t="shared" si="277"/>
        <v>0</v>
      </c>
      <c r="M250" s="14">
        <f t="shared" si="277"/>
        <v>0</v>
      </c>
      <c r="N250" s="14">
        <f t="shared" si="259"/>
        <v>0</v>
      </c>
      <c r="O250" s="14">
        <v>0</v>
      </c>
      <c r="P250" s="14">
        <v>0</v>
      </c>
      <c r="Q250" s="14">
        <f t="shared" si="269"/>
        <v>0</v>
      </c>
      <c r="R250" s="14">
        <v>0</v>
      </c>
    </row>
    <row r="251" spans="1:18" s="4" customFormat="1" ht="62.25" customHeight="1" x14ac:dyDescent="0.25">
      <c r="A251" s="26"/>
      <c r="B251" s="26" t="s">
        <v>138</v>
      </c>
      <c r="C251" s="33" t="s">
        <v>51</v>
      </c>
      <c r="D251" s="18">
        <f t="shared" si="271"/>
        <v>97.5</v>
      </c>
      <c r="E251" s="18">
        <v>0</v>
      </c>
      <c r="F251" s="18">
        <v>0</v>
      </c>
      <c r="G251" s="18">
        <v>97.5</v>
      </c>
      <c r="H251" s="18">
        <v>0</v>
      </c>
      <c r="I251" s="18">
        <f t="shared" si="272"/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f t="shared" si="259"/>
        <v>0</v>
      </c>
      <c r="O251" s="18">
        <v>0</v>
      </c>
      <c r="P251" s="18">
        <v>0</v>
      </c>
      <c r="Q251" s="18">
        <f t="shared" si="269"/>
        <v>0</v>
      </c>
      <c r="R251" s="18">
        <v>0</v>
      </c>
    </row>
    <row r="252" spans="1:18" s="15" customFormat="1" ht="75" customHeight="1" x14ac:dyDescent="0.25">
      <c r="A252" s="12">
        <v>23</v>
      </c>
      <c r="B252" s="12" t="s">
        <v>34</v>
      </c>
      <c r="C252" s="13" t="s">
        <v>48</v>
      </c>
      <c r="D252" s="14">
        <f>D253+D254+D255</f>
        <v>288.3</v>
      </c>
      <c r="E252" s="14">
        <f t="shared" ref="E252:M252" si="278">E253+E254+E255</f>
        <v>0</v>
      </c>
      <c r="F252" s="14">
        <f t="shared" si="278"/>
        <v>0</v>
      </c>
      <c r="G252" s="14">
        <f t="shared" si="278"/>
        <v>288.3</v>
      </c>
      <c r="H252" s="14">
        <f t="shared" si="278"/>
        <v>0</v>
      </c>
      <c r="I252" s="14">
        <f t="shared" si="278"/>
        <v>0</v>
      </c>
      <c r="J252" s="14">
        <f t="shared" si="278"/>
        <v>0</v>
      </c>
      <c r="K252" s="14">
        <f t="shared" si="278"/>
        <v>0</v>
      </c>
      <c r="L252" s="14">
        <f t="shared" si="278"/>
        <v>0</v>
      </c>
      <c r="M252" s="14">
        <f t="shared" si="278"/>
        <v>0</v>
      </c>
      <c r="N252" s="14">
        <f t="shared" si="259"/>
        <v>0</v>
      </c>
      <c r="O252" s="14">
        <v>0</v>
      </c>
      <c r="P252" s="14">
        <v>0</v>
      </c>
      <c r="Q252" s="14">
        <f t="shared" si="269"/>
        <v>0</v>
      </c>
      <c r="R252" s="14">
        <v>0</v>
      </c>
    </row>
    <row r="253" spans="1:18" s="16" customFormat="1" ht="50.25" customHeight="1" x14ac:dyDescent="0.25">
      <c r="A253" s="39"/>
      <c r="B253" s="39" t="s">
        <v>114</v>
      </c>
      <c r="C253" s="64" t="s">
        <v>48</v>
      </c>
      <c r="D253" s="18">
        <f t="shared" ref="D253:D254" si="279">E253+F253+G253</f>
        <v>13</v>
      </c>
      <c r="E253" s="18">
        <v>0</v>
      </c>
      <c r="F253" s="18">
        <v>0</v>
      </c>
      <c r="G253" s="18">
        <v>13</v>
      </c>
      <c r="H253" s="18">
        <v>0</v>
      </c>
      <c r="I253" s="18">
        <f t="shared" ref="I253:I254" si="280">J253+K253+L253</f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f t="shared" si="259"/>
        <v>0</v>
      </c>
      <c r="O253" s="18">
        <v>0</v>
      </c>
      <c r="P253" s="18">
        <v>0</v>
      </c>
      <c r="Q253" s="18">
        <f t="shared" si="269"/>
        <v>0</v>
      </c>
      <c r="R253" s="18">
        <v>0</v>
      </c>
    </row>
    <row r="254" spans="1:18" s="16" customFormat="1" ht="37.5" customHeight="1" x14ac:dyDescent="0.25">
      <c r="A254" s="39"/>
      <c r="B254" s="39" t="s">
        <v>115</v>
      </c>
      <c r="C254" s="65"/>
      <c r="D254" s="18">
        <f t="shared" si="279"/>
        <v>75.3</v>
      </c>
      <c r="E254" s="18">
        <v>0</v>
      </c>
      <c r="F254" s="18">
        <v>0</v>
      </c>
      <c r="G254" s="18">
        <v>75.3</v>
      </c>
      <c r="H254" s="18">
        <v>0</v>
      </c>
      <c r="I254" s="18">
        <f t="shared" si="280"/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f t="shared" si="259"/>
        <v>0</v>
      </c>
      <c r="O254" s="18">
        <v>0</v>
      </c>
      <c r="P254" s="18">
        <v>0</v>
      </c>
      <c r="Q254" s="18">
        <f t="shared" si="269"/>
        <v>0</v>
      </c>
      <c r="R254" s="18">
        <v>0</v>
      </c>
    </row>
    <row r="255" spans="1:18" s="16" customFormat="1" ht="39" customHeight="1" x14ac:dyDescent="0.25">
      <c r="A255" s="39"/>
      <c r="B255" s="39" t="s">
        <v>319</v>
      </c>
      <c r="C255" s="66"/>
      <c r="D255" s="18">
        <f t="shared" ref="D255" si="281">E255+F255+G255</f>
        <v>200</v>
      </c>
      <c r="E255" s="18">
        <v>0</v>
      </c>
      <c r="F255" s="18">
        <v>0</v>
      </c>
      <c r="G255" s="18">
        <v>200</v>
      </c>
      <c r="H255" s="18">
        <v>0</v>
      </c>
      <c r="I255" s="18">
        <f t="shared" ref="I255" si="282">J255+K255+L255</f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f t="shared" ref="N255" si="283">I255/D255*100</f>
        <v>0</v>
      </c>
      <c r="O255" s="18">
        <v>0</v>
      </c>
      <c r="P255" s="18">
        <v>0</v>
      </c>
      <c r="Q255" s="18">
        <f t="shared" ref="Q255" si="284">L255/G255*100</f>
        <v>0</v>
      </c>
      <c r="R255" s="18">
        <v>0</v>
      </c>
    </row>
    <row r="256" spans="1:18" s="15" customFormat="1" ht="73.5" customHeight="1" x14ac:dyDescent="0.25">
      <c r="A256" s="12">
        <v>24</v>
      </c>
      <c r="B256" s="12" t="s">
        <v>35</v>
      </c>
      <c r="C256" s="13" t="s">
        <v>48</v>
      </c>
      <c r="D256" s="14">
        <f>D257+D258+D259</f>
        <v>86.6</v>
      </c>
      <c r="E256" s="14">
        <f t="shared" ref="E256:M256" si="285">E257+E258+E259</f>
        <v>0</v>
      </c>
      <c r="F256" s="14">
        <f t="shared" si="285"/>
        <v>0</v>
      </c>
      <c r="G256" s="14">
        <f t="shared" si="285"/>
        <v>86.6</v>
      </c>
      <c r="H256" s="14">
        <f t="shared" si="285"/>
        <v>0</v>
      </c>
      <c r="I256" s="14">
        <f t="shared" si="285"/>
        <v>0</v>
      </c>
      <c r="J256" s="14">
        <f t="shared" si="285"/>
        <v>0</v>
      </c>
      <c r="K256" s="14">
        <f t="shared" si="285"/>
        <v>0</v>
      </c>
      <c r="L256" s="14">
        <f t="shared" si="285"/>
        <v>0</v>
      </c>
      <c r="M256" s="14">
        <f t="shared" si="285"/>
        <v>0</v>
      </c>
      <c r="N256" s="14">
        <f t="shared" si="259"/>
        <v>0</v>
      </c>
      <c r="O256" s="14">
        <v>0</v>
      </c>
      <c r="P256" s="14">
        <v>0</v>
      </c>
      <c r="Q256" s="14">
        <f t="shared" si="269"/>
        <v>0</v>
      </c>
      <c r="R256" s="14">
        <v>0</v>
      </c>
    </row>
    <row r="257" spans="1:18" s="16" customFormat="1" ht="49.5" customHeight="1" x14ac:dyDescent="0.25">
      <c r="A257" s="39"/>
      <c r="B257" s="39" t="s">
        <v>117</v>
      </c>
      <c r="C257" s="64" t="s">
        <v>48</v>
      </c>
      <c r="D257" s="18">
        <f t="shared" ref="D257:D258" si="286">E257+F257+G257</f>
        <v>50.3</v>
      </c>
      <c r="E257" s="18">
        <v>0</v>
      </c>
      <c r="F257" s="18">
        <v>0</v>
      </c>
      <c r="G257" s="18">
        <v>50.3</v>
      </c>
      <c r="H257" s="18">
        <v>0</v>
      </c>
      <c r="I257" s="18">
        <f t="shared" ref="I257:I258" si="287">J257+K257+L257</f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f t="shared" si="259"/>
        <v>0</v>
      </c>
      <c r="O257" s="18">
        <v>0</v>
      </c>
      <c r="P257" s="18">
        <v>0</v>
      </c>
      <c r="Q257" s="18">
        <f t="shared" si="269"/>
        <v>0</v>
      </c>
      <c r="R257" s="18">
        <v>0</v>
      </c>
    </row>
    <row r="258" spans="1:18" s="16" customFormat="1" ht="27" customHeight="1" x14ac:dyDescent="0.25">
      <c r="A258" s="39"/>
      <c r="B258" s="39" t="s">
        <v>317</v>
      </c>
      <c r="C258" s="65"/>
      <c r="D258" s="18">
        <f t="shared" si="286"/>
        <v>18.3</v>
      </c>
      <c r="E258" s="18">
        <v>0</v>
      </c>
      <c r="F258" s="18">
        <v>0</v>
      </c>
      <c r="G258" s="18">
        <v>18.3</v>
      </c>
      <c r="H258" s="18">
        <v>0</v>
      </c>
      <c r="I258" s="18">
        <f t="shared" si="287"/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f t="shared" si="259"/>
        <v>0</v>
      </c>
      <c r="O258" s="18">
        <v>0</v>
      </c>
      <c r="P258" s="18">
        <v>0</v>
      </c>
      <c r="Q258" s="18">
        <f t="shared" si="269"/>
        <v>0</v>
      </c>
      <c r="R258" s="18">
        <v>0</v>
      </c>
    </row>
    <row r="259" spans="1:18" s="16" customFormat="1" ht="27.75" customHeight="1" x14ac:dyDescent="0.25">
      <c r="A259" s="39"/>
      <c r="B259" s="39" t="s">
        <v>318</v>
      </c>
      <c r="C259" s="66"/>
      <c r="D259" s="18">
        <f t="shared" ref="D259" si="288">E259+F259+G259</f>
        <v>18</v>
      </c>
      <c r="E259" s="18">
        <v>0</v>
      </c>
      <c r="F259" s="18">
        <v>0</v>
      </c>
      <c r="G259" s="18">
        <v>18</v>
      </c>
      <c r="H259" s="18">
        <v>0</v>
      </c>
      <c r="I259" s="18">
        <f t="shared" ref="I259" si="289">J259+K259+L259</f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f t="shared" ref="N259" si="290">I259/D259*100</f>
        <v>0</v>
      </c>
      <c r="O259" s="18">
        <v>0</v>
      </c>
      <c r="P259" s="18">
        <v>0</v>
      </c>
      <c r="Q259" s="18">
        <f t="shared" ref="Q259" si="291">L259/G259*100</f>
        <v>0</v>
      </c>
      <c r="R259" s="18">
        <v>0</v>
      </c>
    </row>
    <row r="260" spans="1:18" s="15" customFormat="1" ht="75.75" customHeight="1" x14ac:dyDescent="0.25">
      <c r="A260" s="12">
        <v>25</v>
      </c>
      <c r="B260" s="12" t="s">
        <v>36</v>
      </c>
      <c r="C260" s="13" t="s">
        <v>48</v>
      </c>
      <c r="D260" s="14">
        <f>D261</f>
        <v>27</v>
      </c>
      <c r="E260" s="14">
        <f t="shared" ref="E260:M260" si="292">E261</f>
        <v>0</v>
      </c>
      <c r="F260" s="14">
        <f t="shared" si="292"/>
        <v>0</v>
      </c>
      <c r="G260" s="14">
        <f t="shared" si="292"/>
        <v>27</v>
      </c>
      <c r="H260" s="14">
        <f t="shared" si="292"/>
        <v>0</v>
      </c>
      <c r="I260" s="14">
        <f t="shared" si="292"/>
        <v>0</v>
      </c>
      <c r="J260" s="14">
        <f t="shared" si="292"/>
        <v>0</v>
      </c>
      <c r="K260" s="14">
        <f t="shared" si="292"/>
        <v>0</v>
      </c>
      <c r="L260" s="14">
        <f t="shared" si="292"/>
        <v>0</v>
      </c>
      <c r="M260" s="14">
        <f t="shared" si="292"/>
        <v>0</v>
      </c>
      <c r="N260" s="14">
        <f t="shared" si="259"/>
        <v>0</v>
      </c>
      <c r="O260" s="14">
        <v>0</v>
      </c>
      <c r="P260" s="14">
        <v>0</v>
      </c>
      <c r="Q260" s="14">
        <f t="shared" si="269"/>
        <v>0</v>
      </c>
      <c r="R260" s="14">
        <v>0</v>
      </c>
    </row>
    <row r="261" spans="1:18" s="16" customFormat="1" ht="60.75" customHeight="1" x14ac:dyDescent="0.25">
      <c r="A261" s="39"/>
      <c r="B261" s="39" t="s">
        <v>116</v>
      </c>
      <c r="C261" s="34" t="s">
        <v>48</v>
      </c>
      <c r="D261" s="18">
        <f t="shared" ref="D261" si="293">E261+F261+G261</f>
        <v>27</v>
      </c>
      <c r="E261" s="18">
        <v>0</v>
      </c>
      <c r="F261" s="18">
        <v>0</v>
      </c>
      <c r="G261" s="18">
        <v>27</v>
      </c>
      <c r="H261" s="18">
        <v>0</v>
      </c>
      <c r="I261" s="18">
        <f t="shared" ref="I261" si="294">J261+K261+L261</f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f t="shared" si="259"/>
        <v>0</v>
      </c>
      <c r="O261" s="18">
        <v>0</v>
      </c>
      <c r="P261" s="18">
        <v>0</v>
      </c>
      <c r="Q261" s="18">
        <f t="shared" si="269"/>
        <v>0</v>
      </c>
      <c r="R261" s="18">
        <v>0</v>
      </c>
    </row>
    <row r="262" spans="1:18" s="15" customFormat="1" ht="73.5" customHeight="1" x14ac:dyDescent="0.25">
      <c r="A262" s="12">
        <v>26</v>
      </c>
      <c r="B262" s="12" t="s">
        <v>37</v>
      </c>
      <c r="C262" s="13" t="s">
        <v>48</v>
      </c>
      <c r="D262" s="14">
        <f t="shared" ref="D262:M262" si="295">D263+D272+D270</f>
        <v>26385.199999999997</v>
      </c>
      <c r="E262" s="14">
        <f t="shared" si="295"/>
        <v>0</v>
      </c>
      <c r="F262" s="14">
        <f t="shared" si="295"/>
        <v>132</v>
      </c>
      <c r="G262" s="14">
        <f t="shared" si="295"/>
        <v>26253.199999999997</v>
      </c>
      <c r="H262" s="14">
        <f t="shared" si="295"/>
        <v>0</v>
      </c>
      <c r="I262" s="14">
        <f t="shared" si="295"/>
        <v>3307.2000000000003</v>
      </c>
      <c r="J262" s="14">
        <f t="shared" si="295"/>
        <v>0</v>
      </c>
      <c r="K262" s="14">
        <f t="shared" si="295"/>
        <v>0</v>
      </c>
      <c r="L262" s="14">
        <f t="shared" si="295"/>
        <v>3307.2000000000003</v>
      </c>
      <c r="M262" s="14">
        <f t="shared" si="295"/>
        <v>0</v>
      </c>
      <c r="N262" s="14">
        <f t="shared" si="259"/>
        <v>12.53429953155557</v>
      </c>
      <c r="O262" s="14">
        <v>0</v>
      </c>
      <c r="P262" s="14">
        <f t="shared" ref="P262:P263" si="296">K262/F262*100</f>
        <v>0</v>
      </c>
      <c r="Q262" s="14">
        <f t="shared" si="269"/>
        <v>12.597321469382782</v>
      </c>
      <c r="R262" s="14">
        <v>0</v>
      </c>
    </row>
    <row r="263" spans="1:18" s="21" customFormat="1" ht="75" customHeight="1" x14ac:dyDescent="0.25">
      <c r="A263" s="19"/>
      <c r="B263" s="32" t="s">
        <v>63</v>
      </c>
      <c r="C263" s="57" t="s">
        <v>64</v>
      </c>
      <c r="D263" s="20">
        <f>D264+D265+D266+D267+D268+D269</f>
        <v>13294.300000000001</v>
      </c>
      <c r="E263" s="20">
        <f t="shared" ref="E263:L263" si="297">E264+E265+E266+E267+E268+E269</f>
        <v>0</v>
      </c>
      <c r="F263" s="20">
        <f t="shared" si="297"/>
        <v>132</v>
      </c>
      <c r="G263" s="20">
        <f t="shared" si="297"/>
        <v>13162.300000000001</v>
      </c>
      <c r="H263" s="20">
        <f t="shared" si="297"/>
        <v>0</v>
      </c>
      <c r="I263" s="20">
        <f t="shared" si="297"/>
        <v>1600.3000000000002</v>
      </c>
      <c r="J263" s="20">
        <f t="shared" si="297"/>
        <v>0</v>
      </c>
      <c r="K263" s="20">
        <f t="shared" si="297"/>
        <v>0</v>
      </c>
      <c r="L263" s="20">
        <f t="shared" si="297"/>
        <v>1600.3000000000002</v>
      </c>
      <c r="M263" s="20">
        <v>0</v>
      </c>
      <c r="N263" s="20">
        <f t="shared" si="259"/>
        <v>12.037489751246776</v>
      </c>
      <c r="O263" s="20">
        <v>0</v>
      </c>
      <c r="P263" s="20">
        <f t="shared" si="296"/>
        <v>0</v>
      </c>
      <c r="Q263" s="20">
        <f t="shared" si="269"/>
        <v>12.158209431482341</v>
      </c>
      <c r="R263" s="20">
        <v>0</v>
      </c>
    </row>
    <row r="264" spans="1:18" s="21" customFormat="1" ht="26.25" customHeight="1" x14ac:dyDescent="0.25">
      <c r="A264" s="19"/>
      <c r="B264" s="33" t="s">
        <v>302</v>
      </c>
      <c r="C264" s="57"/>
      <c r="D264" s="18">
        <f t="shared" ref="D264:D269" si="298">E264+F264+G264</f>
        <v>12155.1</v>
      </c>
      <c r="E264" s="18">
        <v>0</v>
      </c>
      <c r="F264" s="18">
        <v>0</v>
      </c>
      <c r="G264" s="18">
        <v>12155.1</v>
      </c>
      <c r="H264" s="18">
        <v>0</v>
      </c>
      <c r="I264" s="18">
        <f t="shared" ref="I264:I269" si="299">J264+K264+L264</f>
        <v>1499.4</v>
      </c>
      <c r="J264" s="18">
        <v>0</v>
      </c>
      <c r="K264" s="18">
        <v>0</v>
      </c>
      <c r="L264" s="18">
        <v>1499.4</v>
      </c>
      <c r="M264" s="18">
        <v>0</v>
      </c>
      <c r="N264" s="18">
        <f t="shared" si="259"/>
        <v>12.33556285016166</v>
      </c>
      <c r="O264" s="18">
        <v>0</v>
      </c>
      <c r="P264" s="18">
        <v>0</v>
      </c>
      <c r="Q264" s="18">
        <f t="shared" si="269"/>
        <v>12.33556285016166</v>
      </c>
      <c r="R264" s="18">
        <v>0</v>
      </c>
    </row>
    <row r="265" spans="1:18" s="21" customFormat="1" ht="51.75" customHeight="1" x14ac:dyDescent="0.25">
      <c r="A265" s="19"/>
      <c r="B265" s="33" t="s">
        <v>303</v>
      </c>
      <c r="C265" s="57"/>
      <c r="D265" s="18">
        <f t="shared" si="298"/>
        <v>240</v>
      </c>
      <c r="E265" s="18">
        <v>0</v>
      </c>
      <c r="F265" s="18">
        <v>0</v>
      </c>
      <c r="G265" s="18">
        <v>240</v>
      </c>
      <c r="H265" s="18">
        <v>0</v>
      </c>
      <c r="I265" s="18">
        <f t="shared" si="299"/>
        <v>20</v>
      </c>
      <c r="J265" s="18">
        <v>0</v>
      </c>
      <c r="K265" s="18">
        <v>0</v>
      </c>
      <c r="L265" s="18">
        <v>20</v>
      </c>
      <c r="M265" s="18">
        <v>0</v>
      </c>
      <c r="N265" s="18">
        <f t="shared" si="259"/>
        <v>8.3333333333333321</v>
      </c>
      <c r="O265" s="18">
        <v>0</v>
      </c>
      <c r="P265" s="18">
        <v>0</v>
      </c>
      <c r="Q265" s="18">
        <f t="shared" si="269"/>
        <v>8.3333333333333321</v>
      </c>
      <c r="R265" s="18">
        <v>0</v>
      </c>
    </row>
    <row r="266" spans="1:18" s="21" customFormat="1" ht="84.75" customHeight="1" x14ac:dyDescent="0.25">
      <c r="A266" s="19"/>
      <c r="B266" s="33" t="s">
        <v>152</v>
      </c>
      <c r="C266" s="57"/>
      <c r="D266" s="18">
        <f t="shared" si="298"/>
        <v>416.2</v>
      </c>
      <c r="E266" s="18">
        <v>0</v>
      </c>
      <c r="F266" s="18">
        <v>0</v>
      </c>
      <c r="G266" s="18">
        <v>416.2</v>
      </c>
      <c r="H266" s="18">
        <v>0</v>
      </c>
      <c r="I266" s="18">
        <f t="shared" si="299"/>
        <v>39.9</v>
      </c>
      <c r="J266" s="18">
        <v>0</v>
      </c>
      <c r="K266" s="18">
        <v>0</v>
      </c>
      <c r="L266" s="18">
        <v>39.9</v>
      </c>
      <c r="M266" s="18">
        <v>0</v>
      </c>
      <c r="N266" s="18">
        <f t="shared" si="259"/>
        <v>9.5867371456030739</v>
      </c>
      <c r="O266" s="18">
        <v>0</v>
      </c>
      <c r="P266" s="18">
        <v>0</v>
      </c>
      <c r="Q266" s="18">
        <f t="shared" si="269"/>
        <v>9.5867371456030739</v>
      </c>
      <c r="R266" s="18">
        <v>0</v>
      </c>
    </row>
    <row r="267" spans="1:18" s="21" customFormat="1" ht="36.75" customHeight="1" x14ac:dyDescent="0.25">
      <c r="A267" s="19"/>
      <c r="B267" s="33" t="s">
        <v>304</v>
      </c>
      <c r="C267" s="57"/>
      <c r="D267" s="18">
        <f t="shared" si="298"/>
        <v>66</v>
      </c>
      <c r="E267" s="18">
        <v>0</v>
      </c>
      <c r="F267" s="18">
        <v>66</v>
      </c>
      <c r="G267" s="18">
        <v>0</v>
      </c>
      <c r="H267" s="18">
        <v>0</v>
      </c>
      <c r="I267" s="18">
        <f t="shared" si="299"/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f t="shared" si="259"/>
        <v>0</v>
      </c>
      <c r="O267" s="18">
        <v>0</v>
      </c>
      <c r="P267" s="18">
        <f t="shared" si="269"/>
        <v>0</v>
      </c>
      <c r="Q267" s="18">
        <v>0</v>
      </c>
      <c r="R267" s="18">
        <v>0</v>
      </c>
    </row>
    <row r="268" spans="1:18" s="21" customFormat="1" ht="86.25" customHeight="1" x14ac:dyDescent="0.25">
      <c r="A268" s="19"/>
      <c r="B268" s="33" t="s">
        <v>153</v>
      </c>
      <c r="C268" s="57"/>
      <c r="D268" s="18">
        <f t="shared" si="298"/>
        <v>66</v>
      </c>
      <c r="E268" s="18">
        <v>0</v>
      </c>
      <c r="F268" s="18">
        <v>66</v>
      </c>
      <c r="G268" s="18">
        <v>0</v>
      </c>
      <c r="H268" s="18">
        <v>0</v>
      </c>
      <c r="I268" s="18">
        <f t="shared" si="299"/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f t="shared" si="259"/>
        <v>0</v>
      </c>
      <c r="O268" s="18">
        <v>0</v>
      </c>
      <c r="P268" s="18">
        <f t="shared" si="269"/>
        <v>0</v>
      </c>
      <c r="Q268" s="18">
        <v>0</v>
      </c>
      <c r="R268" s="18">
        <v>0</v>
      </c>
    </row>
    <row r="269" spans="1:18" s="21" customFormat="1" ht="62.25" customHeight="1" x14ac:dyDescent="0.25">
      <c r="A269" s="19"/>
      <c r="B269" s="33" t="s">
        <v>154</v>
      </c>
      <c r="C269" s="57"/>
      <c r="D269" s="18">
        <f t="shared" si="298"/>
        <v>351</v>
      </c>
      <c r="E269" s="18">
        <v>0</v>
      </c>
      <c r="F269" s="18">
        <v>0</v>
      </c>
      <c r="G269" s="18">
        <v>351</v>
      </c>
      <c r="H269" s="18">
        <v>0</v>
      </c>
      <c r="I269" s="18">
        <f t="shared" si="299"/>
        <v>41</v>
      </c>
      <c r="J269" s="18">
        <v>0</v>
      </c>
      <c r="K269" s="18">
        <v>0</v>
      </c>
      <c r="L269" s="18">
        <v>41</v>
      </c>
      <c r="M269" s="18">
        <v>0</v>
      </c>
      <c r="N269" s="18">
        <f t="shared" si="259"/>
        <v>11.680911680911681</v>
      </c>
      <c r="O269" s="18">
        <v>0</v>
      </c>
      <c r="P269" s="18">
        <v>0</v>
      </c>
      <c r="Q269" s="18">
        <f t="shared" si="269"/>
        <v>11.680911680911681</v>
      </c>
      <c r="R269" s="18">
        <v>0</v>
      </c>
    </row>
    <row r="270" spans="1:18" s="21" customFormat="1" ht="74.25" customHeight="1" x14ac:dyDescent="0.25">
      <c r="A270" s="19"/>
      <c r="B270" s="32" t="s">
        <v>273</v>
      </c>
      <c r="C270" s="57" t="s">
        <v>64</v>
      </c>
      <c r="D270" s="20">
        <f>D271</f>
        <v>763.1</v>
      </c>
      <c r="E270" s="20">
        <f t="shared" ref="E270:M270" si="300">E271</f>
        <v>0</v>
      </c>
      <c r="F270" s="20">
        <f t="shared" si="300"/>
        <v>0</v>
      </c>
      <c r="G270" s="20">
        <f t="shared" si="300"/>
        <v>763.1</v>
      </c>
      <c r="H270" s="20">
        <f t="shared" si="300"/>
        <v>0</v>
      </c>
      <c r="I270" s="20">
        <f t="shared" si="300"/>
        <v>0</v>
      </c>
      <c r="J270" s="20">
        <f t="shared" si="300"/>
        <v>0</v>
      </c>
      <c r="K270" s="20">
        <f t="shared" si="300"/>
        <v>0</v>
      </c>
      <c r="L270" s="20">
        <f t="shared" si="300"/>
        <v>0</v>
      </c>
      <c r="M270" s="20">
        <f t="shared" si="300"/>
        <v>0</v>
      </c>
      <c r="N270" s="20">
        <f t="shared" ref="N270:N271" si="301">I270/D270*100</f>
        <v>0</v>
      </c>
      <c r="O270" s="20">
        <v>0</v>
      </c>
      <c r="P270" s="20">
        <v>0</v>
      </c>
      <c r="Q270" s="20">
        <f t="shared" ref="Q270:Q271" si="302">L270/G270*100</f>
        <v>0</v>
      </c>
      <c r="R270" s="20">
        <v>0</v>
      </c>
    </row>
    <row r="271" spans="1:18" s="21" customFormat="1" ht="72" customHeight="1" x14ac:dyDescent="0.25">
      <c r="A271" s="19"/>
      <c r="B271" s="33" t="s">
        <v>324</v>
      </c>
      <c r="C271" s="57"/>
      <c r="D271" s="18">
        <f t="shared" ref="D271" si="303">E271+F271+G271</f>
        <v>763.1</v>
      </c>
      <c r="E271" s="18">
        <v>0</v>
      </c>
      <c r="F271" s="18">
        <v>0</v>
      </c>
      <c r="G271" s="18">
        <v>763.1</v>
      </c>
      <c r="H271" s="18">
        <v>0</v>
      </c>
      <c r="I271" s="18">
        <f t="shared" ref="I271" si="304">J271+K271+L271</f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f t="shared" si="301"/>
        <v>0</v>
      </c>
      <c r="O271" s="18">
        <v>0</v>
      </c>
      <c r="P271" s="18">
        <v>0</v>
      </c>
      <c r="Q271" s="18">
        <f t="shared" si="302"/>
        <v>0</v>
      </c>
      <c r="R271" s="18">
        <v>0</v>
      </c>
    </row>
    <row r="272" spans="1:18" s="21" customFormat="1" ht="50.25" customHeight="1" x14ac:dyDescent="0.25">
      <c r="A272" s="19"/>
      <c r="B272" s="19" t="s">
        <v>274</v>
      </c>
      <c r="C272" s="58" t="s">
        <v>305</v>
      </c>
      <c r="D272" s="20">
        <f>D273+D274+D275</f>
        <v>12327.8</v>
      </c>
      <c r="E272" s="20">
        <f t="shared" ref="E272:L272" si="305">E273+E274+E275</f>
        <v>0</v>
      </c>
      <c r="F272" s="20">
        <f t="shared" si="305"/>
        <v>0</v>
      </c>
      <c r="G272" s="20">
        <f t="shared" si="305"/>
        <v>12327.8</v>
      </c>
      <c r="H272" s="20">
        <f t="shared" si="305"/>
        <v>0</v>
      </c>
      <c r="I272" s="20">
        <f t="shared" si="305"/>
        <v>1706.9</v>
      </c>
      <c r="J272" s="20">
        <f t="shared" si="305"/>
        <v>0</v>
      </c>
      <c r="K272" s="20">
        <f t="shared" si="305"/>
        <v>0</v>
      </c>
      <c r="L272" s="20">
        <f t="shared" si="305"/>
        <v>1706.9</v>
      </c>
      <c r="M272" s="20">
        <v>0</v>
      </c>
      <c r="N272" s="20">
        <f t="shared" si="259"/>
        <v>13.845941692759457</v>
      </c>
      <c r="O272" s="20">
        <v>0</v>
      </c>
      <c r="P272" s="20">
        <v>0</v>
      </c>
      <c r="Q272" s="20">
        <f t="shared" si="269"/>
        <v>13.845941692759457</v>
      </c>
      <c r="R272" s="20">
        <v>0</v>
      </c>
    </row>
    <row r="273" spans="1:18" s="21" customFormat="1" ht="15.75" customHeight="1" x14ac:dyDescent="0.25">
      <c r="A273" s="19"/>
      <c r="B273" s="33" t="s">
        <v>155</v>
      </c>
      <c r="C273" s="59"/>
      <c r="D273" s="18">
        <f t="shared" ref="D273:D274" si="306">E273+F273+G273</f>
        <v>9128</v>
      </c>
      <c r="E273" s="18">
        <v>0</v>
      </c>
      <c r="F273" s="18">
        <v>0</v>
      </c>
      <c r="G273" s="18">
        <v>9128</v>
      </c>
      <c r="H273" s="18">
        <v>0</v>
      </c>
      <c r="I273" s="18">
        <f t="shared" ref="I273:I274" si="307">J273+K273+L273</f>
        <v>1464.2</v>
      </c>
      <c r="J273" s="18">
        <v>0</v>
      </c>
      <c r="K273" s="18">
        <v>0</v>
      </c>
      <c r="L273" s="18">
        <v>1464.2</v>
      </c>
      <c r="M273" s="18">
        <v>0</v>
      </c>
      <c r="N273" s="18">
        <f t="shared" ref="N273:N274" si="308">I273/D273*100</f>
        <v>16.040753724802805</v>
      </c>
      <c r="O273" s="18">
        <v>0</v>
      </c>
      <c r="P273" s="18">
        <v>0</v>
      </c>
      <c r="Q273" s="18">
        <f t="shared" ref="Q273:Q274" si="309">L273/G273*100</f>
        <v>16.040753724802805</v>
      </c>
      <c r="R273" s="18">
        <v>0</v>
      </c>
    </row>
    <row r="274" spans="1:18" s="21" customFormat="1" ht="27" customHeight="1" x14ac:dyDescent="0.25">
      <c r="A274" s="19"/>
      <c r="B274" s="33" t="s">
        <v>156</v>
      </c>
      <c r="C274" s="59"/>
      <c r="D274" s="18">
        <f t="shared" si="306"/>
        <v>1899.8</v>
      </c>
      <c r="E274" s="18">
        <v>0</v>
      </c>
      <c r="F274" s="18">
        <v>0</v>
      </c>
      <c r="G274" s="18">
        <v>1899.8</v>
      </c>
      <c r="H274" s="18">
        <v>0</v>
      </c>
      <c r="I274" s="18">
        <f t="shared" si="307"/>
        <v>242.7</v>
      </c>
      <c r="J274" s="18">
        <v>0</v>
      </c>
      <c r="K274" s="18">
        <v>0</v>
      </c>
      <c r="L274" s="18">
        <v>242.7</v>
      </c>
      <c r="M274" s="18">
        <v>0</v>
      </c>
      <c r="N274" s="18">
        <f t="shared" si="308"/>
        <v>12.775028950415834</v>
      </c>
      <c r="O274" s="18">
        <v>0</v>
      </c>
      <c r="P274" s="18">
        <v>0</v>
      </c>
      <c r="Q274" s="18">
        <f t="shared" si="309"/>
        <v>12.775028950415834</v>
      </c>
      <c r="R274" s="18">
        <v>0</v>
      </c>
    </row>
    <row r="275" spans="1:18" s="21" customFormat="1" ht="27" customHeight="1" x14ac:dyDescent="0.25">
      <c r="A275" s="19"/>
      <c r="B275" s="33" t="s">
        <v>325</v>
      </c>
      <c r="C275" s="60"/>
      <c r="D275" s="18">
        <f t="shared" ref="D275" si="310">E275+F275+G275</f>
        <v>1300</v>
      </c>
      <c r="E275" s="18">
        <v>0</v>
      </c>
      <c r="F275" s="18">
        <v>0</v>
      </c>
      <c r="G275" s="18">
        <v>1300</v>
      </c>
      <c r="H275" s="18">
        <v>0</v>
      </c>
      <c r="I275" s="18">
        <f t="shared" ref="I275" si="311">J275+K275+L275</f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f t="shared" ref="N275" si="312">I275/D275*100</f>
        <v>0</v>
      </c>
      <c r="O275" s="18">
        <v>0</v>
      </c>
      <c r="P275" s="18">
        <v>0</v>
      </c>
      <c r="Q275" s="18">
        <f t="shared" ref="Q275" si="313">L275/G275*100</f>
        <v>0</v>
      </c>
      <c r="R275" s="18">
        <v>0</v>
      </c>
    </row>
    <row r="276" spans="1:18" s="15" customFormat="1" ht="62.25" customHeight="1" x14ac:dyDescent="0.25">
      <c r="A276" s="12">
        <v>27</v>
      </c>
      <c r="B276" s="12" t="s">
        <v>38</v>
      </c>
      <c r="C276" s="13" t="s">
        <v>278</v>
      </c>
      <c r="D276" s="14">
        <f>D277+D278+D279+D280+D281+D282+D283+D284+D285</f>
        <v>11714.7</v>
      </c>
      <c r="E276" s="14">
        <f t="shared" ref="E276:P276" si="314">E277+E278+E279+E280+E281+E282+E283+E284+E285</f>
        <v>0</v>
      </c>
      <c r="F276" s="14">
        <f t="shared" si="314"/>
        <v>0</v>
      </c>
      <c r="G276" s="14">
        <f t="shared" si="314"/>
        <v>11714.7</v>
      </c>
      <c r="H276" s="14">
        <f t="shared" si="314"/>
        <v>0</v>
      </c>
      <c r="I276" s="14">
        <f t="shared" si="314"/>
        <v>3528.1</v>
      </c>
      <c r="J276" s="14">
        <f t="shared" si="314"/>
        <v>0</v>
      </c>
      <c r="K276" s="14">
        <f t="shared" si="314"/>
        <v>0</v>
      </c>
      <c r="L276" s="14">
        <f t="shared" si="314"/>
        <v>3528.1</v>
      </c>
      <c r="M276" s="14">
        <f t="shared" si="314"/>
        <v>0</v>
      </c>
      <c r="N276" s="14">
        <f>I276/D276*100</f>
        <v>30.116861720744019</v>
      </c>
      <c r="O276" s="14">
        <f t="shared" si="314"/>
        <v>0</v>
      </c>
      <c r="P276" s="14">
        <f t="shared" si="314"/>
        <v>0</v>
      </c>
      <c r="Q276" s="14">
        <f t="shared" si="269"/>
        <v>30.116861720744019</v>
      </c>
      <c r="R276" s="14">
        <v>0</v>
      </c>
    </row>
    <row r="277" spans="1:18" s="5" customFormat="1" ht="73.5" customHeight="1" x14ac:dyDescent="0.25">
      <c r="A277" s="43"/>
      <c r="B277" s="33" t="s">
        <v>336</v>
      </c>
      <c r="C277" s="58" t="s">
        <v>278</v>
      </c>
      <c r="D277" s="18">
        <f t="shared" si="271"/>
        <v>1108.4000000000001</v>
      </c>
      <c r="E277" s="18">
        <v>0</v>
      </c>
      <c r="F277" s="18">
        <v>0</v>
      </c>
      <c r="G277" s="18">
        <v>1108.4000000000001</v>
      </c>
      <c r="H277" s="18">
        <v>0</v>
      </c>
      <c r="I277" s="18">
        <f t="shared" si="272"/>
        <v>554.20000000000005</v>
      </c>
      <c r="J277" s="18">
        <v>0</v>
      </c>
      <c r="K277" s="18">
        <v>0</v>
      </c>
      <c r="L277" s="18">
        <v>554.20000000000005</v>
      </c>
      <c r="M277" s="18">
        <v>0</v>
      </c>
      <c r="N277" s="18">
        <f t="shared" si="259"/>
        <v>50</v>
      </c>
      <c r="O277" s="18">
        <v>0</v>
      </c>
      <c r="P277" s="18">
        <v>0</v>
      </c>
      <c r="Q277" s="18">
        <f t="shared" si="269"/>
        <v>50</v>
      </c>
      <c r="R277" s="18">
        <v>0</v>
      </c>
    </row>
    <row r="278" spans="1:18" s="5" customFormat="1" ht="25.5" customHeight="1" x14ac:dyDescent="0.25">
      <c r="A278" s="43"/>
      <c r="B278" s="33" t="s">
        <v>127</v>
      </c>
      <c r="C278" s="59"/>
      <c r="D278" s="18">
        <f t="shared" si="271"/>
        <v>78.599999999999994</v>
      </c>
      <c r="E278" s="18">
        <v>0</v>
      </c>
      <c r="F278" s="18">
        <v>0</v>
      </c>
      <c r="G278" s="18">
        <v>78.599999999999994</v>
      </c>
      <c r="H278" s="18">
        <v>0</v>
      </c>
      <c r="I278" s="18">
        <f t="shared" si="272"/>
        <v>78.599999999999994</v>
      </c>
      <c r="J278" s="18">
        <v>0</v>
      </c>
      <c r="K278" s="18">
        <v>0</v>
      </c>
      <c r="L278" s="18">
        <v>78.599999999999994</v>
      </c>
      <c r="M278" s="18">
        <v>0</v>
      </c>
      <c r="N278" s="18">
        <f t="shared" si="259"/>
        <v>100</v>
      </c>
      <c r="O278" s="18">
        <v>0</v>
      </c>
      <c r="P278" s="18">
        <v>0</v>
      </c>
      <c r="Q278" s="18">
        <f t="shared" si="269"/>
        <v>100</v>
      </c>
      <c r="R278" s="18">
        <v>0</v>
      </c>
    </row>
    <row r="279" spans="1:18" s="5" customFormat="1" ht="17.25" customHeight="1" x14ac:dyDescent="0.25">
      <c r="A279" s="43"/>
      <c r="B279" s="33" t="s">
        <v>128</v>
      </c>
      <c r="C279" s="59"/>
      <c r="D279" s="18">
        <f t="shared" si="271"/>
        <v>129</v>
      </c>
      <c r="E279" s="18">
        <v>0</v>
      </c>
      <c r="F279" s="18">
        <v>0</v>
      </c>
      <c r="G279" s="18">
        <v>129</v>
      </c>
      <c r="H279" s="18">
        <v>0</v>
      </c>
      <c r="I279" s="18">
        <f t="shared" si="272"/>
        <v>129</v>
      </c>
      <c r="J279" s="18">
        <v>0</v>
      </c>
      <c r="K279" s="18">
        <v>0</v>
      </c>
      <c r="L279" s="18">
        <v>129</v>
      </c>
      <c r="M279" s="18">
        <v>0</v>
      </c>
      <c r="N279" s="18">
        <f t="shared" si="259"/>
        <v>100</v>
      </c>
      <c r="O279" s="18">
        <v>0</v>
      </c>
      <c r="P279" s="18">
        <v>0</v>
      </c>
      <c r="Q279" s="18">
        <f t="shared" si="269"/>
        <v>100</v>
      </c>
      <c r="R279" s="18">
        <v>0</v>
      </c>
    </row>
    <row r="280" spans="1:18" s="5" customFormat="1" ht="36" customHeight="1" x14ac:dyDescent="0.25">
      <c r="A280" s="43"/>
      <c r="B280" s="33" t="s">
        <v>129</v>
      </c>
      <c r="C280" s="59"/>
      <c r="D280" s="18">
        <f t="shared" si="271"/>
        <v>88.1</v>
      </c>
      <c r="E280" s="18">
        <v>0</v>
      </c>
      <c r="F280" s="18">
        <v>0</v>
      </c>
      <c r="G280" s="18">
        <v>88.1</v>
      </c>
      <c r="H280" s="18">
        <v>0</v>
      </c>
      <c r="I280" s="18">
        <f t="shared" si="272"/>
        <v>88.1</v>
      </c>
      <c r="J280" s="18">
        <v>0</v>
      </c>
      <c r="K280" s="18">
        <v>0</v>
      </c>
      <c r="L280" s="18">
        <v>88.1</v>
      </c>
      <c r="M280" s="18">
        <v>0</v>
      </c>
      <c r="N280" s="18">
        <f t="shared" si="259"/>
        <v>100</v>
      </c>
      <c r="O280" s="18">
        <v>0</v>
      </c>
      <c r="P280" s="18">
        <v>0</v>
      </c>
      <c r="Q280" s="18">
        <f t="shared" si="269"/>
        <v>100</v>
      </c>
      <c r="R280" s="18">
        <v>0</v>
      </c>
    </row>
    <row r="281" spans="1:18" s="5" customFormat="1" ht="48.75" customHeight="1" x14ac:dyDescent="0.25">
      <c r="A281" s="43"/>
      <c r="B281" s="33" t="s">
        <v>130</v>
      </c>
      <c r="C281" s="59"/>
      <c r="D281" s="18">
        <f t="shared" si="271"/>
        <v>50</v>
      </c>
      <c r="E281" s="18">
        <v>0</v>
      </c>
      <c r="F281" s="18">
        <v>0</v>
      </c>
      <c r="G281" s="18">
        <v>50</v>
      </c>
      <c r="H281" s="18">
        <v>0</v>
      </c>
      <c r="I281" s="18">
        <f t="shared" si="272"/>
        <v>50</v>
      </c>
      <c r="J281" s="18">
        <v>0</v>
      </c>
      <c r="K281" s="18">
        <v>0</v>
      </c>
      <c r="L281" s="18">
        <v>50</v>
      </c>
      <c r="M281" s="18">
        <v>0</v>
      </c>
      <c r="N281" s="18">
        <f t="shared" si="259"/>
        <v>100</v>
      </c>
      <c r="O281" s="18">
        <v>0</v>
      </c>
      <c r="P281" s="18">
        <v>0</v>
      </c>
      <c r="Q281" s="18">
        <f t="shared" si="269"/>
        <v>100</v>
      </c>
      <c r="R281" s="18">
        <v>0</v>
      </c>
    </row>
    <row r="282" spans="1:18" s="5" customFormat="1" ht="24.75" customHeight="1" x14ac:dyDescent="0.25">
      <c r="A282" s="43"/>
      <c r="B282" s="33" t="s">
        <v>131</v>
      </c>
      <c r="C282" s="59"/>
      <c r="D282" s="18">
        <f t="shared" si="271"/>
        <v>97.6</v>
      </c>
      <c r="E282" s="18">
        <v>0</v>
      </c>
      <c r="F282" s="18">
        <v>0</v>
      </c>
      <c r="G282" s="18">
        <v>97.6</v>
      </c>
      <c r="H282" s="18">
        <v>0</v>
      </c>
      <c r="I282" s="18">
        <f t="shared" si="272"/>
        <v>97.6</v>
      </c>
      <c r="J282" s="18">
        <v>0</v>
      </c>
      <c r="K282" s="18">
        <v>0</v>
      </c>
      <c r="L282" s="18">
        <v>97.6</v>
      </c>
      <c r="M282" s="18">
        <v>0</v>
      </c>
      <c r="N282" s="18">
        <f t="shared" si="259"/>
        <v>100</v>
      </c>
      <c r="O282" s="18">
        <v>0</v>
      </c>
      <c r="P282" s="18">
        <v>0</v>
      </c>
      <c r="Q282" s="18">
        <f t="shared" si="269"/>
        <v>100</v>
      </c>
      <c r="R282" s="18">
        <v>0</v>
      </c>
    </row>
    <row r="283" spans="1:18" s="5" customFormat="1" ht="38.25" customHeight="1" x14ac:dyDescent="0.25">
      <c r="A283" s="43"/>
      <c r="B283" s="33" t="s">
        <v>132</v>
      </c>
      <c r="C283" s="59"/>
      <c r="D283" s="18">
        <f t="shared" si="271"/>
        <v>90</v>
      </c>
      <c r="E283" s="18">
        <v>0</v>
      </c>
      <c r="F283" s="18">
        <v>0</v>
      </c>
      <c r="G283" s="18">
        <v>90</v>
      </c>
      <c r="H283" s="18">
        <v>0</v>
      </c>
      <c r="I283" s="18">
        <f t="shared" si="272"/>
        <v>90</v>
      </c>
      <c r="J283" s="18">
        <v>0</v>
      </c>
      <c r="K283" s="18">
        <v>0</v>
      </c>
      <c r="L283" s="18">
        <v>90</v>
      </c>
      <c r="M283" s="18">
        <v>0</v>
      </c>
      <c r="N283" s="18">
        <f t="shared" si="259"/>
        <v>100</v>
      </c>
      <c r="O283" s="18">
        <v>0</v>
      </c>
      <c r="P283" s="18">
        <v>0</v>
      </c>
      <c r="Q283" s="18">
        <f t="shared" si="269"/>
        <v>100</v>
      </c>
      <c r="R283" s="18">
        <v>0</v>
      </c>
    </row>
    <row r="284" spans="1:18" s="5" customFormat="1" ht="36.75" customHeight="1" x14ac:dyDescent="0.25">
      <c r="A284" s="43"/>
      <c r="B284" s="33" t="s">
        <v>133</v>
      </c>
      <c r="C284" s="59"/>
      <c r="D284" s="18">
        <f t="shared" si="271"/>
        <v>10003</v>
      </c>
      <c r="E284" s="18">
        <v>0</v>
      </c>
      <c r="F284" s="18">
        <v>0</v>
      </c>
      <c r="G284" s="18">
        <v>10003</v>
      </c>
      <c r="H284" s="18">
        <v>0</v>
      </c>
      <c r="I284" s="18">
        <f t="shared" si="272"/>
        <v>2370.6</v>
      </c>
      <c r="J284" s="18">
        <v>0</v>
      </c>
      <c r="K284" s="18">
        <v>0</v>
      </c>
      <c r="L284" s="18">
        <v>2370.6</v>
      </c>
      <c r="M284" s="18">
        <v>0</v>
      </c>
      <c r="N284" s="18">
        <f t="shared" si="259"/>
        <v>23.698890332900131</v>
      </c>
      <c r="O284" s="18">
        <v>0</v>
      </c>
      <c r="P284" s="18">
        <v>0</v>
      </c>
      <c r="Q284" s="18">
        <f t="shared" si="269"/>
        <v>23.698890332900131</v>
      </c>
      <c r="R284" s="18">
        <v>0</v>
      </c>
    </row>
    <row r="285" spans="1:18" s="5" customFormat="1" ht="61.5" customHeight="1" x14ac:dyDescent="0.25">
      <c r="A285" s="43"/>
      <c r="B285" s="33" t="s">
        <v>337</v>
      </c>
      <c r="C285" s="60"/>
      <c r="D285" s="18">
        <f t="shared" ref="D285" si="315">E285+F285+G285</f>
        <v>70</v>
      </c>
      <c r="E285" s="18">
        <v>0</v>
      </c>
      <c r="F285" s="18">
        <v>0</v>
      </c>
      <c r="G285" s="18">
        <v>70</v>
      </c>
      <c r="H285" s="18">
        <v>0</v>
      </c>
      <c r="I285" s="18">
        <f t="shared" ref="I285" si="316">J285+K285+L285</f>
        <v>70</v>
      </c>
      <c r="J285" s="18">
        <v>0</v>
      </c>
      <c r="K285" s="18">
        <v>0</v>
      </c>
      <c r="L285" s="18">
        <v>70</v>
      </c>
      <c r="M285" s="18">
        <v>0</v>
      </c>
      <c r="N285" s="18">
        <f t="shared" ref="N285" si="317">I285/D285*100</f>
        <v>100</v>
      </c>
      <c r="O285" s="18">
        <v>0</v>
      </c>
      <c r="P285" s="18">
        <v>0</v>
      </c>
      <c r="Q285" s="18">
        <f t="shared" ref="Q285" si="318">L285/G285*100</f>
        <v>100</v>
      </c>
      <c r="R285" s="18">
        <v>0</v>
      </c>
    </row>
    <row r="286" spans="1:18" s="15" customFormat="1" ht="53.25" customHeight="1" x14ac:dyDescent="0.25">
      <c r="A286" s="12">
        <v>28</v>
      </c>
      <c r="B286" s="12" t="s">
        <v>10</v>
      </c>
      <c r="C286" s="13" t="s">
        <v>44</v>
      </c>
      <c r="D286" s="14">
        <f>D287+D288</f>
        <v>342</v>
      </c>
      <c r="E286" s="14">
        <f t="shared" ref="E286:R286" si="319">E287+E288</f>
        <v>0</v>
      </c>
      <c r="F286" s="14">
        <f t="shared" si="319"/>
        <v>0</v>
      </c>
      <c r="G286" s="14">
        <f t="shared" si="319"/>
        <v>342</v>
      </c>
      <c r="H286" s="14">
        <f t="shared" si="319"/>
        <v>0</v>
      </c>
      <c r="I286" s="14">
        <f t="shared" si="319"/>
        <v>216.1</v>
      </c>
      <c r="J286" s="14">
        <f t="shared" si="319"/>
        <v>0</v>
      </c>
      <c r="K286" s="14">
        <f t="shared" si="319"/>
        <v>0</v>
      </c>
      <c r="L286" s="14">
        <f t="shared" si="319"/>
        <v>216.1</v>
      </c>
      <c r="M286" s="14">
        <f t="shared" si="319"/>
        <v>0</v>
      </c>
      <c r="N286" s="14">
        <f>I286/D286*100</f>
        <v>63.187134502923968</v>
      </c>
      <c r="O286" s="14">
        <f t="shared" si="319"/>
        <v>0</v>
      </c>
      <c r="P286" s="14">
        <f t="shared" si="319"/>
        <v>0</v>
      </c>
      <c r="Q286" s="45">
        <f t="shared" si="269"/>
        <v>63.187134502923968</v>
      </c>
      <c r="R286" s="14">
        <f t="shared" si="319"/>
        <v>0</v>
      </c>
    </row>
    <row r="287" spans="1:18" s="16" customFormat="1" ht="38.25" customHeight="1" x14ac:dyDescent="0.25">
      <c r="A287" s="39"/>
      <c r="B287" s="39" t="s">
        <v>97</v>
      </c>
      <c r="C287" s="51" t="s">
        <v>44</v>
      </c>
      <c r="D287" s="18">
        <f t="shared" ref="D287:D288" si="320">E287+F287+G287</f>
        <v>42</v>
      </c>
      <c r="E287" s="18">
        <v>0</v>
      </c>
      <c r="F287" s="18">
        <v>0</v>
      </c>
      <c r="G287" s="18">
        <v>42</v>
      </c>
      <c r="H287" s="18">
        <v>0</v>
      </c>
      <c r="I287" s="18">
        <f t="shared" ref="I287:I288" si="321">J287+K287+L287</f>
        <v>8</v>
      </c>
      <c r="J287" s="18">
        <v>0</v>
      </c>
      <c r="K287" s="18">
        <v>0</v>
      </c>
      <c r="L287" s="18">
        <v>8</v>
      </c>
      <c r="M287" s="18">
        <v>0</v>
      </c>
      <c r="N287" s="18">
        <f t="shared" ref="N287:N288" si="322">I287/D287*100</f>
        <v>19.047619047619047</v>
      </c>
      <c r="O287" s="18">
        <v>0</v>
      </c>
      <c r="P287" s="18">
        <v>0</v>
      </c>
      <c r="Q287" s="18">
        <f t="shared" si="269"/>
        <v>19.047619047619047</v>
      </c>
      <c r="R287" s="18">
        <v>0</v>
      </c>
    </row>
    <row r="288" spans="1:18" s="16" customFormat="1" ht="48.75" customHeight="1" x14ac:dyDescent="0.25">
      <c r="A288" s="39"/>
      <c r="B288" s="39" t="s">
        <v>98</v>
      </c>
      <c r="C288" s="51"/>
      <c r="D288" s="18">
        <f t="shared" si="320"/>
        <v>300</v>
      </c>
      <c r="E288" s="18">
        <v>0</v>
      </c>
      <c r="F288" s="18">
        <v>0</v>
      </c>
      <c r="G288" s="18">
        <v>300</v>
      </c>
      <c r="H288" s="18">
        <v>0</v>
      </c>
      <c r="I288" s="18">
        <f t="shared" si="321"/>
        <v>208.1</v>
      </c>
      <c r="J288" s="18">
        <v>0</v>
      </c>
      <c r="K288" s="18">
        <v>0</v>
      </c>
      <c r="L288" s="18">
        <v>208.1</v>
      </c>
      <c r="M288" s="18">
        <v>0</v>
      </c>
      <c r="N288" s="18">
        <f t="shared" si="322"/>
        <v>69.36666666666666</v>
      </c>
      <c r="O288" s="18">
        <v>0</v>
      </c>
      <c r="P288" s="18">
        <v>0</v>
      </c>
      <c r="Q288" s="18">
        <f t="shared" si="269"/>
        <v>69.36666666666666</v>
      </c>
      <c r="R288" s="18">
        <v>0</v>
      </c>
    </row>
    <row r="289" spans="1:18" s="15" customFormat="1" ht="38.25" customHeight="1" x14ac:dyDescent="0.25">
      <c r="A289" s="12">
        <v>29</v>
      </c>
      <c r="B289" s="12" t="s">
        <v>12</v>
      </c>
      <c r="C289" s="13" t="s">
        <v>45</v>
      </c>
      <c r="D289" s="14">
        <f>D290</f>
        <v>450</v>
      </c>
      <c r="E289" s="14">
        <f t="shared" ref="E289:M289" si="323">E290</f>
        <v>0</v>
      </c>
      <c r="F289" s="14">
        <f t="shared" si="323"/>
        <v>0</v>
      </c>
      <c r="G289" s="14">
        <f t="shared" si="323"/>
        <v>450</v>
      </c>
      <c r="H289" s="14">
        <f t="shared" si="323"/>
        <v>0</v>
      </c>
      <c r="I289" s="14">
        <f t="shared" si="323"/>
        <v>0</v>
      </c>
      <c r="J289" s="14">
        <f t="shared" si="323"/>
        <v>0</v>
      </c>
      <c r="K289" s="14">
        <f t="shared" si="323"/>
        <v>0</v>
      </c>
      <c r="L289" s="14">
        <f t="shared" si="323"/>
        <v>0</v>
      </c>
      <c r="M289" s="14">
        <f t="shared" si="323"/>
        <v>0</v>
      </c>
      <c r="N289" s="14">
        <f t="shared" si="259"/>
        <v>0</v>
      </c>
      <c r="O289" s="14">
        <v>0</v>
      </c>
      <c r="P289" s="14">
        <v>0</v>
      </c>
      <c r="Q289" s="14">
        <f t="shared" si="269"/>
        <v>0</v>
      </c>
      <c r="R289" s="14">
        <v>0</v>
      </c>
    </row>
    <row r="290" spans="1:18" s="16" customFormat="1" ht="26.25" customHeight="1" x14ac:dyDescent="0.25">
      <c r="A290" s="39"/>
      <c r="B290" s="39" t="s">
        <v>111</v>
      </c>
      <c r="C290" s="34" t="s">
        <v>45</v>
      </c>
      <c r="D290" s="18">
        <f t="shared" ref="D290" si="324">E290+F290+G290</f>
        <v>450</v>
      </c>
      <c r="E290" s="18">
        <v>0</v>
      </c>
      <c r="F290" s="18">
        <v>0</v>
      </c>
      <c r="G290" s="18">
        <v>450</v>
      </c>
      <c r="H290" s="18">
        <v>0</v>
      </c>
      <c r="I290" s="18">
        <f t="shared" ref="I290" si="325">J290+K290+L290</f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f t="shared" si="259"/>
        <v>0</v>
      </c>
      <c r="O290" s="18">
        <v>0</v>
      </c>
      <c r="P290" s="18">
        <v>0</v>
      </c>
      <c r="Q290" s="18">
        <f t="shared" si="269"/>
        <v>0</v>
      </c>
      <c r="R290" s="18">
        <v>0</v>
      </c>
    </row>
    <row r="291" spans="1:18" s="15" customFormat="1" ht="28.5" customHeight="1" x14ac:dyDescent="0.25">
      <c r="A291" s="12">
        <v>30</v>
      </c>
      <c r="B291" s="12" t="s">
        <v>39</v>
      </c>
      <c r="C291" s="13" t="s">
        <v>47</v>
      </c>
      <c r="D291" s="14">
        <f>D292+D293</f>
        <v>21049.4</v>
      </c>
      <c r="E291" s="14">
        <f t="shared" ref="E291:M291" si="326">E292+E293</f>
        <v>0</v>
      </c>
      <c r="F291" s="14">
        <f t="shared" si="326"/>
        <v>0</v>
      </c>
      <c r="G291" s="14">
        <f t="shared" si="326"/>
        <v>21049.4</v>
      </c>
      <c r="H291" s="14">
        <f t="shared" si="326"/>
        <v>0</v>
      </c>
      <c r="I291" s="14">
        <f t="shared" si="326"/>
        <v>5230.3999999999996</v>
      </c>
      <c r="J291" s="14">
        <f t="shared" si="326"/>
        <v>0</v>
      </c>
      <c r="K291" s="14">
        <f t="shared" si="326"/>
        <v>0</v>
      </c>
      <c r="L291" s="14">
        <f>L292+L293</f>
        <v>5230.3999999999996</v>
      </c>
      <c r="M291" s="14">
        <f t="shared" si="326"/>
        <v>0</v>
      </c>
      <c r="N291" s="14">
        <f t="shared" si="259"/>
        <v>24.848214200879831</v>
      </c>
      <c r="O291" s="14">
        <v>0</v>
      </c>
      <c r="P291" s="14">
        <v>0</v>
      </c>
      <c r="Q291" s="14">
        <f t="shared" si="269"/>
        <v>24.848214200879831</v>
      </c>
      <c r="R291" s="14">
        <v>0</v>
      </c>
    </row>
    <row r="292" spans="1:18" s="16" customFormat="1" ht="52.5" customHeight="1" x14ac:dyDescent="0.25">
      <c r="A292" s="39"/>
      <c r="B292" s="39" t="s">
        <v>268</v>
      </c>
      <c r="C292" s="51" t="s">
        <v>47</v>
      </c>
      <c r="D292" s="18">
        <f t="shared" ref="D292:D293" si="327">E292+F292+G292</f>
        <v>18049.400000000001</v>
      </c>
      <c r="E292" s="18">
        <v>0</v>
      </c>
      <c r="F292" s="18">
        <v>0</v>
      </c>
      <c r="G292" s="18">
        <v>18049.400000000001</v>
      </c>
      <c r="H292" s="18">
        <v>0</v>
      </c>
      <c r="I292" s="18">
        <f t="shared" ref="I292:I293" si="328">J292+K292+L292</f>
        <v>4480.3999999999996</v>
      </c>
      <c r="J292" s="18">
        <v>0</v>
      </c>
      <c r="K292" s="18">
        <v>0</v>
      </c>
      <c r="L292" s="18">
        <v>4480.3999999999996</v>
      </c>
      <c r="M292" s="18">
        <v>0</v>
      </c>
      <c r="N292" s="18">
        <f t="shared" si="259"/>
        <v>24.822985805622345</v>
      </c>
      <c r="O292" s="18">
        <v>0</v>
      </c>
      <c r="P292" s="18">
        <v>0</v>
      </c>
      <c r="Q292" s="18">
        <f t="shared" si="269"/>
        <v>24.822985805622345</v>
      </c>
      <c r="R292" s="18">
        <v>0</v>
      </c>
    </row>
    <row r="293" spans="1:18" s="16" customFormat="1" ht="26.25" customHeight="1" x14ac:dyDescent="0.25">
      <c r="A293" s="39"/>
      <c r="B293" s="39" t="s">
        <v>113</v>
      </c>
      <c r="C293" s="51"/>
      <c r="D293" s="18">
        <f t="shared" si="327"/>
        <v>3000</v>
      </c>
      <c r="E293" s="18">
        <v>0</v>
      </c>
      <c r="F293" s="18">
        <v>0</v>
      </c>
      <c r="G293" s="18">
        <v>3000</v>
      </c>
      <c r="H293" s="18">
        <v>0</v>
      </c>
      <c r="I293" s="18">
        <f t="shared" si="328"/>
        <v>750</v>
      </c>
      <c r="J293" s="18">
        <v>0</v>
      </c>
      <c r="K293" s="18">
        <v>0</v>
      </c>
      <c r="L293" s="18">
        <v>750</v>
      </c>
      <c r="M293" s="18">
        <v>0</v>
      </c>
      <c r="N293" s="18">
        <f t="shared" si="259"/>
        <v>25</v>
      </c>
      <c r="O293" s="18">
        <v>0</v>
      </c>
      <c r="P293" s="18">
        <v>0</v>
      </c>
      <c r="Q293" s="18">
        <f t="shared" si="269"/>
        <v>25</v>
      </c>
      <c r="R293" s="18">
        <v>0</v>
      </c>
    </row>
    <row r="294" spans="1:18" s="15" customFormat="1" ht="53.25" customHeight="1" x14ac:dyDescent="0.25">
      <c r="A294" s="12">
        <v>31</v>
      </c>
      <c r="B294" s="12" t="s">
        <v>40</v>
      </c>
      <c r="C294" s="13" t="s">
        <v>276</v>
      </c>
      <c r="D294" s="14">
        <f t="shared" ref="D294:M294" si="329">D295+D296+D297+D298</f>
        <v>3209.6</v>
      </c>
      <c r="E294" s="14">
        <f t="shared" si="329"/>
        <v>0</v>
      </c>
      <c r="F294" s="14">
        <f t="shared" si="329"/>
        <v>0</v>
      </c>
      <c r="G294" s="14">
        <f t="shared" si="329"/>
        <v>3209.6</v>
      </c>
      <c r="H294" s="14">
        <f t="shared" si="329"/>
        <v>0</v>
      </c>
      <c r="I294" s="14">
        <f t="shared" si="329"/>
        <v>545.09999999999991</v>
      </c>
      <c r="J294" s="14">
        <f t="shared" si="329"/>
        <v>0</v>
      </c>
      <c r="K294" s="14">
        <f t="shared" si="329"/>
        <v>0</v>
      </c>
      <c r="L294" s="14">
        <f t="shared" si="329"/>
        <v>545.09999999999991</v>
      </c>
      <c r="M294" s="14">
        <f t="shared" si="329"/>
        <v>0</v>
      </c>
      <c r="N294" s="14">
        <f t="shared" si="259"/>
        <v>16.98342472582253</v>
      </c>
      <c r="O294" s="14">
        <v>0</v>
      </c>
      <c r="P294" s="14">
        <v>0</v>
      </c>
      <c r="Q294" s="14">
        <f t="shared" si="269"/>
        <v>16.98342472582253</v>
      </c>
      <c r="R294" s="14">
        <v>0</v>
      </c>
    </row>
    <row r="295" spans="1:18" s="5" customFormat="1" ht="63.75" customHeight="1" x14ac:dyDescent="0.25">
      <c r="A295" s="43"/>
      <c r="B295" s="33" t="s">
        <v>125</v>
      </c>
      <c r="C295" s="49" t="s">
        <v>276</v>
      </c>
      <c r="D295" s="23">
        <f t="shared" si="271"/>
        <v>239.5</v>
      </c>
      <c r="E295" s="23">
        <v>0</v>
      </c>
      <c r="F295" s="23">
        <v>0</v>
      </c>
      <c r="G295" s="23">
        <v>239.5</v>
      </c>
      <c r="H295" s="23">
        <v>0</v>
      </c>
      <c r="I295" s="23">
        <f t="shared" si="272"/>
        <v>27.3</v>
      </c>
      <c r="J295" s="23">
        <v>0</v>
      </c>
      <c r="K295" s="23">
        <v>0</v>
      </c>
      <c r="L295" s="23">
        <v>27.3</v>
      </c>
      <c r="M295" s="23">
        <v>0</v>
      </c>
      <c r="N295" s="23">
        <f t="shared" si="259"/>
        <v>11.398747390396661</v>
      </c>
      <c r="O295" s="23">
        <v>0</v>
      </c>
      <c r="P295" s="23">
        <v>0</v>
      </c>
      <c r="Q295" s="23">
        <f t="shared" si="269"/>
        <v>11.398747390396661</v>
      </c>
      <c r="R295" s="23">
        <v>0</v>
      </c>
    </row>
    <row r="296" spans="1:18" s="5" customFormat="1" ht="28.5" customHeight="1" x14ac:dyDescent="0.25">
      <c r="A296" s="43"/>
      <c r="B296" s="33" t="s">
        <v>331</v>
      </c>
      <c r="C296" s="49"/>
      <c r="D296" s="23">
        <f t="shared" si="271"/>
        <v>20</v>
      </c>
      <c r="E296" s="23">
        <v>0</v>
      </c>
      <c r="F296" s="23">
        <v>0</v>
      </c>
      <c r="G296" s="23">
        <v>20</v>
      </c>
      <c r="H296" s="23">
        <v>0</v>
      </c>
      <c r="I296" s="23">
        <f t="shared" si="272"/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f t="shared" si="259"/>
        <v>0</v>
      </c>
      <c r="O296" s="23">
        <v>0</v>
      </c>
      <c r="P296" s="23">
        <v>0</v>
      </c>
      <c r="Q296" s="23">
        <f t="shared" si="269"/>
        <v>0</v>
      </c>
      <c r="R296" s="23">
        <v>0</v>
      </c>
    </row>
    <row r="297" spans="1:18" s="5" customFormat="1" ht="61.5" customHeight="1" x14ac:dyDescent="0.25">
      <c r="A297" s="43"/>
      <c r="B297" s="33" t="s">
        <v>126</v>
      </c>
      <c r="C297" s="49"/>
      <c r="D297" s="23">
        <f t="shared" si="271"/>
        <v>2886.5</v>
      </c>
      <c r="E297" s="23">
        <v>0</v>
      </c>
      <c r="F297" s="23">
        <v>0</v>
      </c>
      <c r="G297" s="23">
        <v>2886.5</v>
      </c>
      <c r="H297" s="23">
        <v>0</v>
      </c>
      <c r="I297" s="23">
        <f t="shared" si="272"/>
        <v>517.79999999999995</v>
      </c>
      <c r="J297" s="23">
        <v>0</v>
      </c>
      <c r="K297" s="23">
        <v>0</v>
      </c>
      <c r="L297" s="23">
        <v>517.79999999999995</v>
      </c>
      <c r="M297" s="23">
        <v>0</v>
      </c>
      <c r="N297" s="23">
        <f t="shared" si="259"/>
        <v>17.938680062359257</v>
      </c>
      <c r="O297" s="23">
        <v>0</v>
      </c>
      <c r="P297" s="23">
        <v>0</v>
      </c>
      <c r="Q297" s="23">
        <f t="shared" si="269"/>
        <v>17.938680062359257</v>
      </c>
      <c r="R297" s="23">
        <v>0</v>
      </c>
    </row>
    <row r="298" spans="1:18" s="5" customFormat="1" ht="36" customHeight="1" x14ac:dyDescent="0.25">
      <c r="A298" s="43"/>
      <c r="B298" s="33" t="s">
        <v>330</v>
      </c>
      <c r="C298" s="49"/>
      <c r="D298" s="23">
        <f t="shared" si="271"/>
        <v>63.6</v>
      </c>
      <c r="E298" s="23">
        <v>0</v>
      </c>
      <c r="F298" s="23">
        <v>0</v>
      </c>
      <c r="G298" s="23">
        <v>63.6</v>
      </c>
      <c r="H298" s="23">
        <v>0</v>
      </c>
      <c r="I298" s="23">
        <f t="shared" si="272"/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f t="shared" si="259"/>
        <v>0</v>
      </c>
      <c r="O298" s="23">
        <v>0</v>
      </c>
      <c r="P298" s="23">
        <v>0</v>
      </c>
      <c r="Q298" s="23">
        <f t="shared" si="269"/>
        <v>0</v>
      </c>
      <c r="R298" s="23">
        <v>0</v>
      </c>
    </row>
    <row r="299" spans="1:18" s="15" customFormat="1" ht="28.5" customHeight="1" x14ac:dyDescent="0.25">
      <c r="A299" s="12">
        <v>32</v>
      </c>
      <c r="B299" s="12" t="s">
        <v>41</v>
      </c>
      <c r="C299" s="13" t="s">
        <v>278</v>
      </c>
      <c r="D299" s="14">
        <f t="shared" si="271"/>
        <v>4404.1000000000004</v>
      </c>
      <c r="E299" s="14">
        <f>E300+E306</f>
        <v>0</v>
      </c>
      <c r="F299" s="14">
        <f>F300+F306</f>
        <v>2258.4</v>
      </c>
      <c r="G299" s="14">
        <f>G300+G306</f>
        <v>2145.6999999999998</v>
      </c>
      <c r="H299" s="14">
        <v>0</v>
      </c>
      <c r="I299" s="14">
        <f t="shared" si="272"/>
        <v>572.09999999999991</v>
      </c>
      <c r="J299" s="14">
        <f>J300+J306</f>
        <v>0</v>
      </c>
      <c r="K299" s="14">
        <f>K300+K306</f>
        <v>0</v>
      </c>
      <c r="L299" s="14">
        <f>L300+L306</f>
        <v>572.09999999999991</v>
      </c>
      <c r="M299" s="14">
        <v>0</v>
      </c>
      <c r="N299" s="14">
        <f t="shared" si="259"/>
        <v>12.990168252310344</v>
      </c>
      <c r="O299" s="14">
        <v>0</v>
      </c>
      <c r="P299" s="14">
        <v>0</v>
      </c>
      <c r="Q299" s="14">
        <f t="shared" si="269"/>
        <v>26.662627580742882</v>
      </c>
      <c r="R299" s="14">
        <v>0</v>
      </c>
    </row>
    <row r="300" spans="1:18" s="21" customFormat="1" ht="37.5" customHeight="1" x14ac:dyDescent="0.25">
      <c r="A300" s="19"/>
      <c r="B300" s="19" t="s">
        <v>75</v>
      </c>
      <c r="C300" s="52" t="s">
        <v>278</v>
      </c>
      <c r="D300" s="20">
        <f t="shared" ref="D300:F300" si="330">D301+D302+D303+D304+D305</f>
        <v>1975.6999999999998</v>
      </c>
      <c r="E300" s="20">
        <f t="shared" si="330"/>
        <v>0</v>
      </c>
      <c r="F300" s="20">
        <f t="shared" si="330"/>
        <v>0</v>
      </c>
      <c r="G300" s="20">
        <f>G301+G302+G303+G304+G305</f>
        <v>1975.6999999999998</v>
      </c>
      <c r="H300" s="20">
        <f t="shared" ref="H300:M300" si="331">H301+H302+H303+H304+H305</f>
        <v>0</v>
      </c>
      <c r="I300" s="20">
        <f t="shared" si="331"/>
        <v>572.09999999999991</v>
      </c>
      <c r="J300" s="20">
        <f t="shared" si="331"/>
        <v>0</v>
      </c>
      <c r="K300" s="20">
        <f t="shared" si="331"/>
        <v>0</v>
      </c>
      <c r="L300" s="20">
        <f t="shared" si="331"/>
        <v>572.09999999999991</v>
      </c>
      <c r="M300" s="20">
        <f t="shared" si="331"/>
        <v>0</v>
      </c>
      <c r="N300" s="20">
        <f t="shared" si="259"/>
        <v>28.956825428961885</v>
      </c>
      <c r="O300" s="20">
        <v>0</v>
      </c>
      <c r="P300" s="20">
        <v>0</v>
      </c>
      <c r="Q300" s="20">
        <f t="shared" si="269"/>
        <v>28.956825428961885</v>
      </c>
      <c r="R300" s="20">
        <v>0</v>
      </c>
    </row>
    <row r="301" spans="1:18" s="4" customFormat="1" ht="35.25" customHeight="1" x14ac:dyDescent="0.25">
      <c r="A301" s="26"/>
      <c r="B301" s="46" t="s">
        <v>109</v>
      </c>
      <c r="C301" s="52"/>
      <c r="D301" s="23">
        <f t="shared" ref="D301:D305" si="332">E301+F301+G301</f>
        <v>910</v>
      </c>
      <c r="E301" s="23">
        <v>0</v>
      </c>
      <c r="F301" s="23">
        <v>0</v>
      </c>
      <c r="G301" s="23">
        <v>910</v>
      </c>
      <c r="H301" s="23">
        <v>0</v>
      </c>
      <c r="I301" s="23">
        <f t="shared" ref="I301:I305" si="333">J301+K301+L301</f>
        <v>520.9</v>
      </c>
      <c r="J301" s="23">
        <v>0</v>
      </c>
      <c r="K301" s="23">
        <v>0</v>
      </c>
      <c r="L301" s="23">
        <v>520.9</v>
      </c>
      <c r="M301" s="23">
        <v>0</v>
      </c>
      <c r="N301" s="23">
        <f t="shared" si="259"/>
        <v>57.241758241758234</v>
      </c>
      <c r="O301" s="23">
        <v>0</v>
      </c>
      <c r="P301" s="23">
        <v>0</v>
      </c>
      <c r="Q301" s="23">
        <f t="shared" si="269"/>
        <v>57.241758241758234</v>
      </c>
      <c r="R301" s="23">
        <v>0</v>
      </c>
    </row>
    <row r="302" spans="1:18" s="4" customFormat="1" ht="35.25" customHeight="1" x14ac:dyDescent="0.25">
      <c r="A302" s="26"/>
      <c r="B302" s="46" t="s">
        <v>110</v>
      </c>
      <c r="C302" s="52"/>
      <c r="D302" s="23">
        <f t="shared" si="332"/>
        <v>193.7</v>
      </c>
      <c r="E302" s="23">
        <v>0</v>
      </c>
      <c r="F302" s="23">
        <v>0</v>
      </c>
      <c r="G302" s="23">
        <v>193.7</v>
      </c>
      <c r="H302" s="23">
        <v>0</v>
      </c>
      <c r="I302" s="23">
        <f t="shared" si="333"/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f t="shared" si="259"/>
        <v>0</v>
      </c>
      <c r="O302" s="23">
        <v>0</v>
      </c>
      <c r="P302" s="23">
        <v>0</v>
      </c>
      <c r="Q302" s="23">
        <f t="shared" si="269"/>
        <v>0</v>
      </c>
      <c r="R302" s="23">
        <v>0</v>
      </c>
    </row>
    <row r="303" spans="1:18" s="16" customFormat="1" ht="50.25" customHeight="1" x14ac:dyDescent="0.25">
      <c r="A303" s="39"/>
      <c r="B303" s="46" t="s">
        <v>299</v>
      </c>
      <c r="C303" s="52"/>
      <c r="D303" s="18">
        <f t="shared" si="332"/>
        <v>528.4</v>
      </c>
      <c r="E303" s="18">
        <v>0</v>
      </c>
      <c r="F303" s="18">
        <v>0</v>
      </c>
      <c r="G303" s="18">
        <v>528.4</v>
      </c>
      <c r="H303" s="18">
        <v>0</v>
      </c>
      <c r="I303" s="18">
        <f t="shared" si="333"/>
        <v>1.4</v>
      </c>
      <c r="J303" s="18">
        <v>0</v>
      </c>
      <c r="K303" s="18">
        <v>0</v>
      </c>
      <c r="L303" s="18">
        <v>1.4</v>
      </c>
      <c r="M303" s="18">
        <v>0</v>
      </c>
      <c r="N303" s="18">
        <f t="shared" si="259"/>
        <v>0.26495079485238454</v>
      </c>
      <c r="O303" s="18">
        <v>0</v>
      </c>
      <c r="P303" s="18">
        <v>0</v>
      </c>
      <c r="Q303" s="18">
        <f t="shared" si="269"/>
        <v>0.26495079485238454</v>
      </c>
      <c r="R303" s="18">
        <v>0</v>
      </c>
    </row>
    <row r="304" spans="1:18" s="16" customFormat="1" ht="50.25" customHeight="1" x14ac:dyDescent="0.25">
      <c r="A304" s="39"/>
      <c r="B304" s="46" t="s">
        <v>320</v>
      </c>
      <c r="C304" s="52"/>
      <c r="D304" s="18">
        <f t="shared" si="332"/>
        <v>22</v>
      </c>
      <c r="E304" s="18">
        <v>0</v>
      </c>
      <c r="F304" s="18">
        <v>0</v>
      </c>
      <c r="G304" s="18">
        <v>22</v>
      </c>
      <c r="H304" s="18">
        <v>0</v>
      </c>
      <c r="I304" s="18">
        <f t="shared" si="333"/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f t="shared" si="259"/>
        <v>0</v>
      </c>
      <c r="O304" s="18">
        <v>0</v>
      </c>
      <c r="P304" s="18">
        <v>0</v>
      </c>
      <c r="Q304" s="18">
        <f t="shared" si="269"/>
        <v>0</v>
      </c>
      <c r="R304" s="18">
        <v>0</v>
      </c>
    </row>
    <row r="305" spans="1:18" s="16" customFormat="1" ht="67.5" customHeight="1" x14ac:dyDescent="0.25">
      <c r="A305" s="39"/>
      <c r="B305" s="46" t="s">
        <v>321</v>
      </c>
      <c r="C305" s="52"/>
      <c r="D305" s="18">
        <f t="shared" si="332"/>
        <v>321.60000000000002</v>
      </c>
      <c r="E305" s="18">
        <v>0</v>
      </c>
      <c r="F305" s="18">
        <v>0</v>
      </c>
      <c r="G305" s="18">
        <v>321.60000000000002</v>
      </c>
      <c r="H305" s="18">
        <v>0</v>
      </c>
      <c r="I305" s="18">
        <f t="shared" si="333"/>
        <v>49.8</v>
      </c>
      <c r="J305" s="18">
        <v>0</v>
      </c>
      <c r="K305" s="18">
        <v>0</v>
      </c>
      <c r="L305" s="18">
        <v>49.8</v>
      </c>
      <c r="M305" s="18">
        <v>0</v>
      </c>
      <c r="N305" s="18">
        <f t="shared" si="259"/>
        <v>15.48507462686567</v>
      </c>
      <c r="O305" s="18">
        <v>0</v>
      </c>
      <c r="P305" s="18">
        <v>0</v>
      </c>
      <c r="Q305" s="18">
        <f t="shared" si="269"/>
        <v>15.48507462686567</v>
      </c>
      <c r="R305" s="18">
        <v>0</v>
      </c>
    </row>
    <row r="306" spans="1:18" s="21" customFormat="1" ht="29.25" customHeight="1" x14ac:dyDescent="0.25">
      <c r="A306" s="19"/>
      <c r="B306" s="19" t="s">
        <v>76</v>
      </c>
      <c r="C306" s="52" t="s">
        <v>89</v>
      </c>
      <c r="D306" s="20">
        <f>D307</f>
        <v>2428.4</v>
      </c>
      <c r="E306" s="20">
        <f t="shared" ref="E306:K306" si="334">E307</f>
        <v>0</v>
      </c>
      <c r="F306" s="20">
        <f t="shared" si="334"/>
        <v>2258.4</v>
      </c>
      <c r="G306" s="20">
        <f t="shared" si="334"/>
        <v>170</v>
      </c>
      <c r="H306" s="20">
        <f t="shared" si="334"/>
        <v>0</v>
      </c>
      <c r="I306" s="20">
        <f t="shared" si="334"/>
        <v>0</v>
      </c>
      <c r="J306" s="20">
        <f t="shared" si="334"/>
        <v>0</v>
      </c>
      <c r="K306" s="20">
        <f t="shared" si="334"/>
        <v>0</v>
      </c>
      <c r="L306" s="20">
        <f>L307</f>
        <v>0</v>
      </c>
      <c r="M306" s="20">
        <f>M307</f>
        <v>0</v>
      </c>
      <c r="N306" s="20">
        <f t="shared" si="259"/>
        <v>0</v>
      </c>
      <c r="O306" s="20">
        <v>0</v>
      </c>
      <c r="P306" s="20">
        <v>0</v>
      </c>
      <c r="Q306" s="20">
        <f t="shared" si="269"/>
        <v>0</v>
      </c>
      <c r="R306" s="20">
        <v>0</v>
      </c>
    </row>
    <row r="307" spans="1:18" s="16" customFormat="1" ht="115.5" customHeight="1" x14ac:dyDescent="0.25">
      <c r="A307" s="39"/>
      <c r="B307" s="34" t="s">
        <v>322</v>
      </c>
      <c r="C307" s="52"/>
      <c r="D307" s="18">
        <f t="shared" ref="D307" si="335">E307+F307+G307</f>
        <v>2428.4</v>
      </c>
      <c r="E307" s="18">
        <v>0</v>
      </c>
      <c r="F307" s="18">
        <v>2258.4</v>
      </c>
      <c r="G307" s="18">
        <v>170</v>
      </c>
      <c r="H307" s="18">
        <v>0</v>
      </c>
      <c r="I307" s="18">
        <f t="shared" ref="I307" si="336">J307+K307+L307</f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f t="shared" si="259"/>
        <v>0</v>
      </c>
      <c r="O307" s="18">
        <v>0</v>
      </c>
      <c r="P307" s="18">
        <v>0</v>
      </c>
      <c r="Q307" s="18">
        <f t="shared" si="269"/>
        <v>0</v>
      </c>
      <c r="R307" s="18">
        <v>0</v>
      </c>
    </row>
    <row r="308" spans="1:18" s="15" customFormat="1" ht="48" customHeight="1" x14ac:dyDescent="0.25">
      <c r="A308" s="12">
        <v>33</v>
      </c>
      <c r="B308" s="12" t="s">
        <v>42</v>
      </c>
      <c r="C308" s="13" t="s">
        <v>276</v>
      </c>
      <c r="D308" s="14">
        <f t="shared" si="271"/>
        <v>4851.5</v>
      </c>
      <c r="E308" s="14">
        <f>E309</f>
        <v>0</v>
      </c>
      <c r="F308" s="14">
        <f t="shared" ref="F308:G308" si="337">F309</f>
        <v>0</v>
      </c>
      <c r="G308" s="14">
        <f t="shared" si="337"/>
        <v>4851.5</v>
      </c>
      <c r="H308" s="14">
        <v>0</v>
      </c>
      <c r="I308" s="14">
        <f t="shared" si="272"/>
        <v>398.1</v>
      </c>
      <c r="J308" s="14">
        <f t="shared" ref="J308:L308" si="338">J309</f>
        <v>0</v>
      </c>
      <c r="K308" s="14">
        <f t="shared" si="338"/>
        <v>0</v>
      </c>
      <c r="L308" s="14">
        <f t="shared" si="338"/>
        <v>398.1</v>
      </c>
      <c r="M308" s="14">
        <v>0</v>
      </c>
      <c r="N308" s="14">
        <f>I308/D308*100</f>
        <v>8.2057095743584476</v>
      </c>
      <c r="O308" s="14">
        <v>0</v>
      </c>
      <c r="P308" s="14">
        <v>0</v>
      </c>
      <c r="Q308" s="14">
        <f t="shared" si="269"/>
        <v>8.2057095743584476</v>
      </c>
      <c r="R308" s="14">
        <v>0</v>
      </c>
    </row>
    <row r="309" spans="1:18" s="21" customFormat="1" ht="48.75" customHeight="1" x14ac:dyDescent="0.25">
      <c r="A309" s="19"/>
      <c r="B309" s="19" t="s">
        <v>86</v>
      </c>
      <c r="C309" s="61" t="s">
        <v>276</v>
      </c>
      <c r="D309" s="20">
        <f t="shared" ref="D309:F309" si="339">D310+D311+D312+D313+D314+D315+D316+D317+D318</f>
        <v>4851.5</v>
      </c>
      <c r="E309" s="20">
        <f t="shared" si="339"/>
        <v>0</v>
      </c>
      <c r="F309" s="20">
        <f t="shared" si="339"/>
        <v>0</v>
      </c>
      <c r="G309" s="20">
        <f>G310+G311+G312+G313+G314+G315+G316+G317+G318</f>
        <v>4851.5</v>
      </c>
      <c r="H309" s="20">
        <f t="shared" ref="H309:M309" si="340">H310+H311+H312+H313+H314+H315+H316+H317+H318</f>
        <v>0</v>
      </c>
      <c r="I309" s="20">
        <f t="shared" si="340"/>
        <v>398.1</v>
      </c>
      <c r="J309" s="20">
        <f t="shared" si="340"/>
        <v>0</v>
      </c>
      <c r="K309" s="20">
        <f t="shared" si="340"/>
        <v>0</v>
      </c>
      <c r="L309" s="20">
        <f t="shared" si="340"/>
        <v>398.1</v>
      </c>
      <c r="M309" s="20">
        <f t="shared" si="340"/>
        <v>0</v>
      </c>
      <c r="N309" s="20">
        <f t="shared" ref="N309:N315" si="341">I309/D309*100</f>
        <v>8.2057095743584476</v>
      </c>
      <c r="O309" s="20">
        <v>0</v>
      </c>
      <c r="P309" s="20">
        <v>0</v>
      </c>
      <c r="Q309" s="20">
        <f t="shared" si="269"/>
        <v>8.2057095743584476</v>
      </c>
      <c r="R309" s="20">
        <v>0</v>
      </c>
    </row>
    <row r="310" spans="1:18" s="4" customFormat="1" ht="24" customHeight="1" x14ac:dyDescent="0.25">
      <c r="A310" s="26"/>
      <c r="B310" s="26" t="s">
        <v>119</v>
      </c>
      <c r="C310" s="62"/>
      <c r="D310" s="20">
        <f t="shared" ref="D310:D315" si="342">E310+F310+G310</f>
        <v>123</v>
      </c>
      <c r="E310" s="20">
        <v>0</v>
      </c>
      <c r="F310" s="20">
        <v>0</v>
      </c>
      <c r="G310" s="20">
        <v>123</v>
      </c>
      <c r="H310" s="20">
        <v>0</v>
      </c>
      <c r="I310" s="20">
        <f t="shared" ref="I310:I315" si="343">J310+K310+L310</f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f t="shared" si="341"/>
        <v>0</v>
      </c>
      <c r="O310" s="20">
        <v>0</v>
      </c>
      <c r="P310" s="20">
        <v>0</v>
      </c>
      <c r="Q310" s="20">
        <f t="shared" si="269"/>
        <v>0</v>
      </c>
      <c r="R310" s="20">
        <v>0</v>
      </c>
    </row>
    <row r="311" spans="1:18" s="4" customFormat="1" ht="38.25" customHeight="1" x14ac:dyDescent="0.25">
      <c r="A311" s="26"/>
      <c r="B311" s="33" t="s">
        <v>120</v>
      </c>
      <c r="C311" s="62"/>
      <c r="D311" s="23">
        <f t="shared" si="342"/>
        <v>207.8</v>
      </c>
      <c r="E311" s="23">
        <v>0</v>
      </c>
      <c r="F311" s="23">
        <v>0</v>
      </c>
      <c r="G311" s="23">
        <v>207.8</v>
      </c>
      <c r="H311" s="23">
        <v>0</v>
      </c>
      <c r="I311" s="23">
        <f t="shared" si="343"/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f t="shared" si="341"/>
        <v>0</v>
      </c>
      <c r="O311" s="23">
        <v>0</v>
      </c>
      <c r="P311" s="23">
        <v>0</v>
      </c>
      <c r="Q311" s="23">
        <f t="shared" si="269"/>
        <v>0</v>
      </c>
      <c r="R311" s="23">
        <v>0</v>
      </c>
    </row>
    <row r="312" spans="1:18" s="4" customFormat="1" ht="38.25" customHeight="1" x14ac:dyDescent="0.25">
      <c r="A312" s="26"/>
      <c r="B312" s="33" t="s">
        <v>332</v>
      </c>
      <c r="C312" s="62"/>
      <c r="D312" s="23">
        <f t="shared" ref="D312" si="344">E312+F312+G312</f>
        <v>94.3</v>
      </c>
      <c r="E312" s="23">
        <v>0</v>
      </c>
      <c r="F312" s="23">
        <v>0</v>
      </c>
      <c r="G312" s="23">
        <v>94.3</v>
      </c>
      <c r="H312" s="23">
        <v>0</v>
      </c>
      <c r="I312" s="23">
        <f t="shared" ref="I312" si="345">J312+K312+L312</f>
        <v>91.9</v>
      </c>
      <c r="J312" s="23">
        <v>0</v>
      </c>
      <c r="K312" s="23">
        <v>0</v>
      </c>
      <c r="L312" s="23">
        <v>91.9</v>
      </c>
      <c r="M312" s="23">
        <v>0</v>
      </c>
      <c r="N312" s="23">
        <f t="shared" ref="N312" si="346">I312/D312*100</f>
        <v>97.454931071049856</v>
      </c>
      <c r="O312" s="23">
        <v>0</v>
      </c>
      <c r="P312" s="23">
        <v>0</v>
      </c>
      <c r="Q312" s="23">
        <f t="shared" ref="Q312" si="347">L312/G312*100</f>
        <v>97.454931071049856</v>
      </c>
      <c r="R312" s="23">
        <v>0</v>
      </c>
    </row>
    <row r="313" spans="1:18" s="4" customFormat="1" ht="72" customHeight="1" x14ac:dyDescent="0.25">
      <c r="A313" s="26"/>
      <c r="B313" s="33" t="s">
        <v>333</v>
      </c>
      <c r="C313" s="62"/>
      <c r="D313" s="23">
        <f t="shared" ref="D313" si="348">E313+F313+G313</f>
        <v>160</v>
      </c>
      <c r="E313" s="23">
        <v>0</v>
      </c>
      <c r="F313" s="23">
        <v>0</v>
      </c>
      <c r="G313" s="23">
        <v>160</v>
      </c>
      <c r="H313" s="23">
        <v>0</v>
      </c>
      <c r="I313" s="23">
        <f t="shared" ref="I313" si="349">J313+K313+L313</f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f t="shared" ref="N313" si="350">I313/D313*100</f>
        <v>0</v>
      </c>
      <c r="O313" s="23">
        <v>0</v>
      </c>
      <c r="P313" s="23">
        <v>0</v>
      </c>
      <c r="Q313" s="23">
        <f t="shared" ref="Q313" si="351">L313/G313*100</f>
        <v>0</v>
      </c>
      <c r="R313" s="23">
        <v>0</v>
      </c>
    </row>
    <row r="314" spans="1:18" s="4" customFormat="1" ht="61.5" customHeight="1" x14ac:dyDescent="0.25">
      <c r="A314" s="26"/>
      <c r="B314" s="33" t="s">
        <v>121</v>
      </c>
      <c r="C314" s="62"/>
      <c r="D314" s="23">
        <f t="shared" si="342"/>
        <v>438.7</v>
      </c>
      <c r="E314" s="23">
        <v>0</v>
      </c>
      <c r="F314" s="23">
        <v>0</v>
      </c>
      <c r="G314" s="23">
        <v>438.7</v>
      </c>
      <c r="H314" s="23">
        <v>0</v>
      </c>
      <c r="I314" s="23">
        <f t="shared" si="343"/>
        <v>109.7</v>
      </c>
      <c r="J314" s="23">
        <v>0</v>
      </c>
      <c r="K314" s="23">
        <v>0</v>
      </c>
      <c r="L314" s="23">
        <v>109.7</v>
      </c>
      <c r="M314" s="23">
        <v>0</v>
      </c>
      <c r="N314" s="23">
        <f t="shared" si="341"/>
        <v>25.005698655117392</v>
      </c>
      <c r="O314" s="23">
        <v>0</v>
      </c>
      <c r="P314" s="23">
        <v>0</v>
      </c>
      <c r="Q314" s="23">
        <f t="shared" si="269"/>
        <v>25.005698655117392</v>
      </c>
      <c r="R314" s="23">
        <v>0</v>
      </c>
    </row>
    <row r="315" spans="1:18" s="4" customFormat="1" ht="86.25" customHeight="1" x14ac:dyDescent="0.25">
      <c r="A315" s="26"/>
      <c r="B315" s="33" t="s">
        <v>300</v>
      </c>
      <c r="C315" s="62"/>
      <c r="D315" s="23">
        <f t="shared" si="342"/>
        <v>2733.6</v>
      </c>
      <c r="E315" s="23">
        <v>0</v>
      </c>
      <c r="F315" s="23">
        <v>0</v>
      </c>
      <c r="G315" s="23">
        <v>2733.6</v>
      </c>
      <c r="H315" s="23">
        <v>0</v>
      </c>
      <c r="I315" s="23">
        <f t="shared" si="343"/>
        <v>135.69999999999999</v>
      </c>
      <c r="J315" s="23">
        <v>0</v>
      </c>
      <c r="K315" s="23">
        <v>0</v>
      </c>
      <c r="L315" s="23">
        <v>135.69999999999999</v>
      </c>
      <c r="M315" s="23">
        <v>0</v>
      </c>
      <c r="N315" s="23">
        <f t="shared" si="341"/>
        <v>4.9641498390400933</v>
      </c>
      <c r="O315" s="23">
        <v>0</v>
      </c>
      <c r="P315" s="23">
        <v>0</v>
      </c>
      <c r="Q315" s="23">
        <f t="shared" si="269"/>
        <v>4.9641498390400933</v>
      </c>
      <c r="R315" s="23">
        <v>0</v>
      </c>
    </row>
    <row r="316" spans="1:18" s="4" customFormat="1" ht="36.75" customHeight="1" x14ac:dyDescent="0.25">
      <c r="A316" s="26"/>
      <c r="B316" s="33" t="s">
        <v>277</v>
      </c>
      <c r="C316" s="62"/>
      <c r="D316" s="23">
        <f t="shared" ref="D316" si="352">E316+F316+G316</f>
        <v>365</v>
      </c>
      <c r="E316" s="23">
        <v>0</v>
      </c>
      <c r="F316" s="23">
        <v>0</v>
      </c>
      <c r="G316" s="23">
        <v>365</v>
      </c>
      <c r="H316" s="23">
        <v>0</v>
      </c>
      <c r="I316" s="23">
        <f t="shared" ref="I316" si="353">J316+K316+L316</f>
        <v>60.8</v>
      </c>
      <c r="J316" s="23">
        <v>0</v>
      </c>
      <c r="K316" s="23">
        <v>0</v>
      </c>
      <c r="L316" s="23">
        <v>60.8</v>
      </c>
      <c r="M316" s="23">
        <v>0</v>
      </c>
      <c r="N316" s="23">
        <f t="shared" ref="N316" si="354">I316/D316*100</f>
        <v>16.657534246575342</v>
      </c>
      <c r="O316" s="23">
        <v>0</v>
      </c>
      <c r="P316" s="23">
        <v>0</v>
      </c>
      <c r="Q316" s="23">
        <f t="shared" ref="Q316" si="355">L316/G316*100</f>
        <v>16.657534246575342</v>
      </c>
      <c r="R316" s="23">
        <v>0</v>
      </c>
    </row>
    <row r="317" spans="1:18" s="4" customFormat="1" ht="48" customHeight="1" x14ac:dyDescent="0.25">
      <c r="A317" s="26"/>
      <c r="B317" s="33" t="s">
        <v>334</v>
      </c>
      <c r="C317" s="62"/>
      <c r="D317" s="23">
        <f t="shared" ref="D317" si="356">E317+F317+G317</f>
        <v>691.1</v>
      </c>
      <c r="E317" s="23">
        <v>0</v>
      </c>
      <c r="F317" s="23">
        <v>0</v>
      </c>
      <c r="G317" s="23">
        <v>691.1</v>
      </c>
      <c r="H317" s="23">
        <v>0</v>
      </c>
      <c r="I317" s="23">
        <f t="shared" ref="I317" si="357">J317+K317+L317</f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f t="shared" ref="N317" si="358">I317/D317*100</f>
        <v>0</v>
      </c>
      <c r="O317" s="23">
        <v>0</v>
      </c>
      <c r="P317" s="23">
        <v>0</v>
      </c>
      <c r="Q317" s="23">
        <f t="shared" ref="Q317" si="359">L317/G317*100</f>
        <v>0</v>
      </c>
      <c r="R317" s="23">
        <v>0</v>
      </c>
    </row>
    <row r="318" spans="1:18" s="4" customFormat="1" ht="36" customHeight="1" x14ac:dyDescent="0.25">
      <c r="A318" s="26"/>
      <c r="B318" s="33" t="s">
        <v>335</v>
      </c>
      <c r="C318" s="63"/>
      <c r="D318" s="23">
        <f t="shared" ref="D318" si="360">E318+F318+G318</f>
        <v>38</v>
      </c>
      <c r="E318" s="23">
        <v>0</v>
      </c>
      <c r="F318" s="23">
        <v>0</v>
      </c>
      <c r="G318" s="23">
        <v>38</v>
      </c>
      <c r="H318" s="23">
        <v>0</v>
      </c>
      <c r="I318" s="23">
        <f t="shared" ref="I318" si="361">J318+K318+L318</f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f t="shared" ref="N318" si="362">I318/D318*100</f>
        <v>0</v>
      </c>
      <c r="O318" s="23">
        <v>0</v>
      </c>
      <c r="P318" s="23">
        <v>0</v>
      </c>
      <c r="Q318" s="23">
        <f t="shared" ref="Q318" si="363">L318/G318*100</f>
        <v>0</v>
      </c>
      <c r="R318" s="23">
        <v>0</v>
      </c>
    </row>
    <row r="319" spans="1:18" s="15" customFormat="1" ht="28.5" customHeight="1" x14ac:dyDescent="0.25">
      <c r="A319" s="12">
        <v>34</v>
      </c>
      <c r="B319" s="12" t="s">
        <v>43</v>
      </c>
      <c r="C319" s="13" t="s">
        <v>283</v>
      </c>
      <c r="D319" s="14">
        <f t="shared" si="271"/>
        <v>168550.90000000002</v>
      </c>
      <c r="E319" s="14">
        <f>E320+E322+E326</f>
        <v>0</v>
      </c>
      <c r="F319" s="14">
        <f>F320+F322+F326</f>
        <v>5380.2</v>
      </c>
      <c r="G319" s="14">
        <f>G320+G322+G326</f>
        <v>163170.70000000001</v>
      </c>
      <c r="H319" s="14">
        <v>0</v>
      </c>
      <c r="I319" s="14">
        <f t="shared" si="272"/>
        <v>30404.800000000003</v>
      </c>
      <c r="J319" s="14">
        <f>J320+J322+J326</f>
        <v>0</v>
      </c>
      <c r="K319" s="14">
        <f>K320+K322+K326</f>
        <v>912.9</v>
      </c>
      <c r="L319" s="14">
        <f>L320+L322+L326</f>
        <v>29491.9</v>
      </c>
      <c r="M319" s="14">
        <v>0</v>
      </c>
      <c r="N319" s="14">
        <f>I319/D319*100</f>
        <v>18.03894253901937</v>
      </c>
      <c r="O319" s="14">
        <v>0</v>
      </c>
      <c r="P319" s="14">
        <f t="shared" ref="P319:P321" si="364">K319/F319*100</f>
        <v>16.967770714843315</v>
      </c>
      <c r="Q319" s="14">
        <f t="shared" si="269"/>
        <v>18.074262107106239</v>
      </c>
      <c r="R319" s="14">
        <v>0</v>
      </c>
    </row>
    <row r="320" spans="1:18" s="42" customFormat="1" ht="13.5" customHeight="1" x14ac:dyDescent="0.25">
      <c r="A320" s="40"/>
      <c r="B320" s="40" t="s">
        <v>100</v>
      </c>
      <c r="C320" s="49" t="s">
        <v>283</v>
      </c>
      <c r="D320" s="41">
        <f>D321</f>
        <v>110296.5</v>
      </c>
      <c r="E320" s="41">
        <f t="shared" ref="E320:M320" si="365">E321</f>
        <v>0</v>
      </c>
      <c r="F320" s="41">
        <f t="shared" si="365"/>
        <v>5380.2</v>
      </c>
      <c r="G320" s="41">
        <f t="shared" si="365"/>
        <v>104916.3</v>
      </c>
      <c r="H320" s="41">
        <f t="shared" si="365"/>
        <v>0</v>
      </c>
      <c r="I320" s="41">
        <f t="shared" si="365"/>
        <v>20945.100000000002</v>
      </c>
      <c r="J320" s="41">
        <f t="shared" si="365"/>
        <v>0</v>
      </c>
      <c r="K320" s="41">
        <f t="shared" si="365"/>
        <v>912.9</v>
      </c>
      <c r="L320" s="41">
        <f t="shared" si="365"/>
        <v>20032.2</v>
      </c>
      <c r="M320" s="41">
        <f t="shared" si="365"/>
        <v>0</v>
      </c>
      <c r="N320" s="41">
        <f t="shared" ref="N320:N327" si="366">I320/D320*100</f>
        <v>18.989813820021489</v>
      </c>
      <c r="O320" s="41">
        <v>0</v>
      </c>
      <c r="P320" s="41">
        <f t="shared" si="364"/>
        <v>16.967770714843315</v>
      </c>
      <c r="Q320" s="41">
        <f t="shared" si="269"/>
        <v>19.093505966184473</v>
      </c>
      <c r="R320" s="41">
        <v>0</v>
      </c>
    </row>
    <row r="321" spans="1:18" s="4" customFormat="1" ht="88.5" customHeight="1" x14ac:dyDescent="0.25">
      <c r="A321" s="26"/>
      <c r="B321" s="33" t="s">
        <v>301</v>
      </c>
      <c r="C321" s="49"/>
      <c r="D321" s="23">
        <f t="shared" ref="D321" si="367">E321+F321+G321</f>
        <v>110296.5</v>
      </c>
      <c r="E321" s="23">
        <v>0</v>
      </c>
      <c r="F321" s="23">
        <v>5380.2</v>
      </c>
      <c r="G321" s="23">
        <v>104916.3</v>
      </c>
      <c r="H321" s="23">
        <v>0</v>
      </c>
      <c r="I321" s="23">
        <f t="shared" ref="I321" si="368">J321+K321+L321</f>
        <v>20945.100000000002</v>
      </c>
      <c r="J321" s="23">
        <v>0</v>
      </c>
      <c r="K321" s="23">
        <v>912.9</v>
      </c>
      <c r="L321" s="23">
        <v>20032.2</v>
      </c>
      <c r="M321" s="23">
        <v>0</v>
      </c>
      <c r="N321" s="23">
        <f t="shared" si="366"/>
        <v>18.989813820021489</v>
      </c>
      <c r="O321" s="23">
        <v>0</v>
      </c>
      <c r="P321" s="23">
        <f t="shared" si="364"/>
        <v>16.967770714843315</v>
      </c>
      <c r="Q321" s="23">
        <f t="shared" si="269"/>
        <v>19.093505966184473</v>
      </c>
      <c r="R321" s="23">
        <v>0</v>
      </c>
    </row>
    <row r="322" spans="1:18" s="42" customFormat="1" ht="24.75" customHeight="1" x14ac:dyDescent="0.25">
      <c r="A322" s="40"/>
      <c r="B322" s="40" t="s">
        <v>82</v>
      </c>
      <c r="C322" s="49" t="s">
        <v>85</v>
      </c>
      <c r="D322" s="41">
        <f>D323+D324+D325</f>
        <v>43891.200000000004</v>
      </c>
      <c r="E322" s="41">
        <f t="shared" ref="E322:L322" si="369">E323+E324+E325</f>
        <v>0</v>
      </c>
      <c r="F322" s="41">
        <f t="shared" si="369"/>
        <v>0</v>
      </c>
      <c r="G322" s="41">
        <f t="shared" si="369"/>
        <v>43891.200000000004</v>
      </c>
      <c r="H322" s="41">
        <f t="shared" si="369"/>
        <v>0</v>
      </c>
      <c r="I322" s="41">
        <f t="shared" si="369"/>
        <v>6389.2</v>
      </c>
      <c r="J322" s="41">
        <f t="shared" si="369"/>
        <v>0</v>
      </c>
      <c r="K322" s="41">
        <f t="shared" si="369"/>
        <v>0</v>
      </c>
      <c r="L322" s="41">
        <f t="shared" si="369"/>
        <v>6389.2</v>
      </c>
      <c r="M322" s="41">
        <f>M323+M324+M325</f>
        <v>0</v>
      </c>
      <c r="N322" s="41">
        <f t="shared" si="366"/>
        <v>14.556904345290169</v>
      </c>
      <c r="O322" s="41">
        <v>0</v>
      </c>
      <c r="P322" s="41">
        <v>0</v>
      </c>
      <c r="Q322" s="41">
        <f t="shared" si="269"/>
        <v>14.556904345290169</v>
      </c>
      <c r="R322" s="41">
        <v>0</v>
      </c>
    </row>
    <row r="323" spans="1:18" s="4" customFormat="1" ht="26.25" customHeight="1" x14ac:dyDescent="0.25">
      <c r="A323" s="26"/>
      <c r="B323" s="26" t="s">
        <v>101</v>
      </c>
      <c r="C323" s="49"/>
      <c r="D323" s="23">
        <f t="shared" ref="D323:D325" si="370">E323+F323+G323</f>
        <v>20330.400000000001</v>
      </c>
      <c r="E323" s="23">
        <v>0</v>
      </c>
      <c r="F323" s="23">
        <v>0</v>
      </c>
      <c r="G323" s="23">
        <v>20330.400000000001</v>
      </c>
      <c r="H323" s="23">
        <v>0</v>
      </c>
      <c r="I323" s="23">
        <f t="shared" ref="I323:I325" si="371">J323+K323+L323</f>
        <v>3953.3</v>
      </c>
      <c r="J323" s="23">
        <v>0</v>
      </c>
      <c r="K323" s="23">
        <v>0</v>
      </c>
      <c r="L323" s="23">
        <v>3953.3</v>
      </c>
      <c r="M323" s="23">
        <v>0</v>
      </c>
      <c r="N323" s="23">
        <f t="shared" si="366"/>
        <v>19.445264234840433</v>
      </c>
      <c r="O323" s="23">
        <v>0</v>
      </c>
      <c r="P323" s="23">
        <v>0</v>
      </c>
      <c r="Q323" s="23">
        <f t="shared" si="269"/>
        <v>19.445264234840433</v>
      </c>
      <c r="R323" s="23">
        <v>0</v>
      </c>
    </row>
    <row r="324" spans="1:18" s="4" customFormat="1" ht="48.75" customHeight="1" x14ac:dyDescent="0.25">
      <c r="A324" s="26"/>
      <c r="B324" s="26" t="s">
        <v>102</v>
      </c>
      <c r="C324" s="49"/>
      <c r="D324" s="23">
        <f t="shared" si="370"/>
        <v>15624.2</v>
      </c>
      <c r="E324" s="23">
        <v>0</v>
      </c>
      <c r="F324" s="23">
        <v>0</v>
      </c>
      <c r="G324" s="23">
        <v>15624.2</v>
      </c>
      <c r="H324" s="23">
        <v>0</v>
      </c>
      <c r="I324" s="23">
        <f t="shared" si="371"/>
        <v>1196.7</v>
      </c>
      <c r="J324" s="23">
        <v>0</v>
      </c>
      <c r="K324" s="23">
        <v>0</v>
      </c>
      <c r="L324" s="23">
        <v>1196.7</v>
      </c>
      <c r="M324" s="23">
        <v>0</v>
      </c>
      <c r="N324" s="23">
        <f t="shared" si="366"/>
        <v>7.6592721547343228</v>
      </c>
      <c r="O324" s="23">
        <v>0</v>
      </c>
      <c r="P324" s="23">
        <v>0</v>
      </c>
      <c r="Q324" s="23">
        <f t="shared" si="269"/>
        <v>7.6592721547343228</v>
      </c>
      <c r="R324" s="23">
        <v>0</v>
      </c>
    </row>
    <row r="325" spans="1:18" s="4" customFormat="1" ht="37.5" customHeight="1" x14ac:dyDescent="0.25">
      <c r="A325" s="26"/>
      <c r="B325" s="26" t="s">
        <v>103</v>
      </c>
      <c r="C325" s="49"/>
      <c r="D325" s="23">
        <f t="shared" si="370"/>
        <v>7936.6</v>
      </c>
      <c r="E325" s="23">
        <v>0</v>
      </c>
      <c r="F325" s="23">
        <v>0</v>
      </c>
      <c r="G325" s="23">
        <v>7936.6</v>
      </c>
      <c r="H325" s="23">
        <v>0</v>
      </c>
      <c r="I325" s="23">
        <f t="shared" si="371"/>
        <v>1239.2</v>
      </c>
      <c r="J325" s="23">
        <v>0</v>
      </c>
      <c r="K325" s="23">
        <v>0</v>
      </c>
      <c r="L325" s="23">
        <v>1239.2</v>
      </c>
      <c r="M325" s="23">
        <v>0</v>
      </c>
      <c r="N325" s="23">
        <f t="shared" si="366"/>
        <v>15.613738880628986</v>
      </c>
      <c r="O325" s="23">
        <v>0</v>
      </c>
      <c r="P325" s="23">
        <v>0</v>
      </c>
      <c r="Q325" s="23">
        <f t="shared" si="269"/>
        <v>15.613738880628986</v>
      </c>
      <c r="R325" s="23">
        <v>0</v>
      </c>
    </row>
    <row r="326" spans="1:18" s="42" customFormat="1" ht="24.75" customHeight="1" x14ac:dyDescent="0.25">
      <c r="A326" s="47"/>
      <c r="B326" s="47" t="s">
        <v>83</v>
      </c>
      <c r="C326" s="49" t="s">
        <v>84</v>
      </c>
      <c r="D326" s="41">
        <f>D327</f>
        <v>14363.2</v>
      </c>
      <c r="E326" s="41">
        <f t="shared" ref="E326:M326" si="372">E327</f>
        <v>0</v>
      </c>
      <c r="F326" s="41">
        <f t="shared" si="372"/>
        <v>0</v>
      </c>
      <c r="G326" s="41">
        <f t="shared" si="372"/>
        <v>14363.2</v>
      </c>
      <c r="H326" s="41">
        <f t="shared" si="372"/>
        <v>0</v>
      </c>
      <c r="I326" s="41">
        <f t="shared" si="372"/>
        <v>3070.5</v>
      </c>
      <c r="J326" s="41">
        <f t="shared" si="372"/>
        <v>0</v>
      </c>
      <c r="K326" s="41">
        <f t="shared" si="372"/>
        <v>0</v>
      </c>
      <c r="L326" s="41">
        <f t="shared" si="372"/>
        <v>3070.5</v>
      </c>
      <c r="M326" s="41">
        <f t="shared" si="372"/>
        <v>0</v>
      </c>
      <c r="N326" s="41">
        <f t="shared" si="366"/>
        <v>21.377548178678847</v>
      </c>
      <c r="O326" s="41">
        <v>0</v>
      </c>
      <c r="P326" s="41">
        <v>0</v>
      </c>
      <c r="Q326" s="41">
        <f t="shared" si="269"/>
        <v>21.377548178678847</v>
      </c>
      <c r="R326" s="41">
        <v>0</v>
      </c>
    </row>
    <row r="327" spans="1:18" s="4" customFormat="1" ht="27.75" customHeight="1" x14ac:dyDescent="0.25">
      <c r="A327" s="33"/>
      <c r="B327" s="33" t="s">
        <v>104</v>
      </c>
      <c r="C327" s="49"/>
      <c r="D327" s="23">
        <f t="shared" ref="D327:D328" si="373">E327+F327+G327</f>
        <v>14363.2</v>
      </c>
      <c r="E327" s="23">
        <v>0</v>
      </c>
      <c r="F327" s="23">
        <v>0</v>
      </c>
      <c r="G327" s="23">
        <v>14363.2</v>
      </c>
      <c r="H327" s="23">
        <v>0</v>
      </c>
      <c r="I327" s="23">
        <f t="shared" ref="I327:I328" si="374">J327+K327+L327</f>
        <v>3070.5</v>
      </c>
      <c r="J327" s="23">
        <v>0</v>
      </c>
      <c r="K327" s="23">
        <v>0</v>
      </c>
      <c r="L327" s="23">
        <v>3070.5</v>
      </c>
      <c r="M327" s="23">
        <v>0</v>
      </c>
      <c r="N327" s="23">
        <f t="shared" si="366"/>
        <v>21.377548178678847</v>
      </c>
      <c r="O327" s="23">
        <v>0</v>
      </c>
      <c r="P327" s="23">
        <v>0</v>
      </c>
      <c r="Q327" s="23">
        <f t="shared" si="269"/>
        <v>21.377548178678847</v>
      </c>
      <c r="R327" s="23">
        <v>0</v>
      </c>
    </row>
    <row r="328" spans="1:18" s="4" customFormat="1" ht="51" customHeight="1" x14ac:dyDescent="0.25">
      <c r="A328" s="12">
        <v>35</v>
      </c>
      <c r="B328" s="12" t="s">
        <v>315</v>
      </c>
      <c r="C328" s="13" t="s">
        <v>45</v>
      </c>
      <c r="D328" s="14">
        <f t="shared" si="373"/>
        <v>4</v>
      </c>
      <c r="E328" s="14">
        <f>E329+E331+E334</f>
        <v>0</v>
      </c>
      <c r="F328" s="14">
        <f>F329+F331+F334</f>
        <v>0</v>
      </c>
      <c r="G328" s="14">
        <f>G329+G331+G334</f>
        <v>4</v>
      </c>
      <c r="H328" s="14">
        <v>0</v>
      </c>
      <c r="I328" s="14">
        <f t="shared" si="374"/>
        <v>0</v>
      </c>
      <c r="J328" s="14">
        <f>J329+J331+J334</f>
        <v>0</v>
      </c>
      <c r="K328" s="14">
        <f>K329+K331+K334</f>
        <v>0</v>
      </c>
      <c r="L328" s="14">
        <f>L329+L331+L334</f>
        <v>0</v>
      </c>
      <c r="M328" s="14">
        <v>0</v>
      </c>
      <c r="N328" s="14">
        <f>I328/D328*100</f>
        <v>0</v>
      </c>
      <c r="O328" s="14">
        <v>0</v>
      </c>
      <c r="P328" s="14">
        <v>0</v>
      </c>
      <c r="Q328" s="14">
        <f t="shared" ref="Q328:Q330" si="375">L328/G328*100</f>
        <v>0</v>
      </c>
      <c r="R328" s="14">
        <v>0</v>
      </c>
    </row>
    <row r="329" spans="1:18" s="4" customFormat="1" ht="18.75" customHeight="1" x14ac:dyDescent="0.25">
      <c r="A329" s="40"/>
      <c r="B329" s="40" t="s">
        <v>100</v>
      </c>
      <c r="C329" s="49" t="s">
        <v>45</v>
      </c>
      <c r="D329" s="41">
        <f>D330</f>
        <v>4</v>
      </c>
      <c r="E329" s="41">
        <f t="shared" ref="E329:M329" si="376">E330</f>
        <v>0</v>
      </c>
      <c r="F329" s="41">
        <f t="shared" si="376"/>
        <v>0</v>
      </c>
      <c r="G329" s="41">
        <f t="shared" si="376"/>
        <v>4</v>
      </c>
      <c r="H329" s="41">
        <f t="shared" si="376"/>
        <v>0</v>
      </c>
      <c r="I329" s="41">
        <f t="shared" si="376"/>
        <v>0</v>
      </c>
      <c r="J329" s="41">
        <f t="shared" si="376"/>
        <v>0</v>
      </c>
      <c r="K329" s="41">
        <f t="shared" si="376"/>
        <v>0</v>
      </c>
      <c r="L329" s="41">
        <f t="shared" si="376"/>
        <v>0</v>
      </c>
      <c r="M329" s="41">
        <f t="shared" si="376"/>
        <v>0</v>
      </c>
      <c r="N329" s="41">
        <f t="shared" ref="N329:N330" si="377">I329/D329*100</f>
        <v>0</v>
      </c>
      <c r="O329" s="41">
        <v>0</v>
      </c>
      <c r="P329" s="41">
        <v>0</v>
      </c>
      <c r="Q329" s="41">
        <f t="shared" si="375"/>
        <v>0</v>
      </c>
      <c r="R329" s="41">
        <v>0</v>
      </c>
    </row>
    <row r="330" spans="1:18" s="4" customFormat="1" ht="18.75" customHeight="1" x14ac:dyDescent="0.25">
      <c r="A330" s="19"/>
      <c r="B330" s="48" t="s">
        <v>316</v>
      </c>
      <c r="C330" s="49"/>
      <c r="D330" s="20">
        <f t="shared" ref="D330" si="378">E330+F330+G330</f>
        <v>4</v>
      </c>
      <c r="E330" s="20">
        <v>0</v>
      </c>
      <c r="F330" s="20">
        <v>0</v>
      </c>
      <c r="G330" s="20">
        <v>4</v>
      </c>
      <c r="H330" s="20">
        <v>0</v>
      </c>
      <c r="I330" s="20">
        <f t="shared" ref="I330" si="379">J330+K330+L330</f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f t="shared" si="377"/>
        <v>0</v>
      </c>
      <c r="O330" s="20">
        <v>0</v>
      </c>
      <c r="P330" s="20">
        <v>0</v>
      </c>
      <c r="Q330" s="20">
        <f t="shared" si="375"/>
        <v>0</v>
      </c>
      <c r="R330" s="20">
        <v>0</v>
      </c>
    </row>
    <row r="331" spans="1:18" s="16" customFormat="1" x14ac:dyDescent="0.25">
      <c r="G331" s="17"/>
      <c r="L331" s="17"/>
    </row>
    <row r="332" spans="1:18" s="16" customFormat="1" x14ac:dyDescent="0.25">
      <c r="G332" s="17"/>
      <c r="L332" s="17"/>
    </row>
  </sheetData>
  <mergeCells count="54">
    <mergeCell ref="C309:C318"/>
    <mergeCell ref="C277:C285"/>
    <mergeCell ref="C99:C105"/>
    <mergeCell ref="C13:C45"/>
    <mergeCell ref="C137:C143"/>
    <mergeCell ref="C300:C305"/>
    <mergeCell ref="C292:C293"/>
    <mergeCell ref="C196:C210"/>
    <mergeCell ref="C287:C288"/>
    <mergeCell ref="C263:C269"/>
    <mergeCell ref="C232:C241"/>
    <mergeCell ref="C242:C243"/>
    <mergeCell ref="C244:C245"/>
    <mergeCell ref="C253:C255"/>
    <mergeCell ref="C257:C259"/>
    <mergeCell ref="C272:C275"/>
    <mergeCell ref="C175:C176"/>
    <mergeCell ref="C213:C216"/>
    <mergeCell ref="C90:C98"/>
    <mergeCell ref="C107:C130"/>
    <mergeCell ref="C247:C249"/>
    <mergeCell ref="C167:C171"/>
    <mergeCell ref="C172:C173"/>
    <mergeCell ref="C132:C134"/>
    <mergeCell ref="C306:C307"/>
    <mergeCell ref="O1:R1"/>
    <mergeCell ref="A2:R2"/>
    <mergeCell ref="P3:R3"/>
    <mergeCell ref="A4:A5"/>
    <mergeCell ref="B4:B5"/>
    <mergeCell ref="C4:C5"/>
    <mergeCell ref="D4:H4"/>
    <mergeCell ref="I4:M4"/>
    <mergeCell ref="N4:R4"/>
    <mergeCell ref="C9:C11"/>
    <mergeCell ref="C270:C271"/>
    <mergeCell ref="C178:C180"/>
    <mergeCell ref="C221:C226"/>
    <mergeCell ref="C217:C219"/>
    <mergeCell ref="C145:C148"/>
    <mergeCell ref="C295:C298"/>
    <mergeCell ref="C47:C74"/>
    <mergeCell ref="C76:C79"/>
    <mergeCell ref="C182:C186"/>
    <mergeCell ref="C187:C188"/>
    <mergeCell ref="C189:C190"/>
    <mergeCell ref="C151:C158"/>
    <mergeCell ref="C149:C150"/>
    <mergeCell ref="C162:C165"/>
    <mergeCell ref="C320:C321"/>
    <mergeCell ref="C322:C325"/>
    <mergeCell ref="C329:C330"/>
    <mergeCell ref="C326:C327"/>
    <mergeCell ref="C83:C86"/>
  </mergeCells>
  <pageMargins left="0.78740157480314965" right="0.78740157480314965" top="1.1811023622047245" bottom="0.39370078740157483" header="0.31496062992125984" footer="0.31496062992125984"/>
  <pageSetup paperSize="9" scale="59" orientation="landscape" r:id="rId1"/>
  <rowBreaks count="2" manualBreakCount="2">
    <brk id="89" max="18" man="1"/>
    <brk id="13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Kharlanova_E_V</cp:lastModifiedBy>
  <cp:lastPrinted>2020-05-14T07:56:23Z</cp:lastPrinted>
  <dcterms:created xsi:type="dcterms:W3CDTF">2018-03-05T17:06:17Z</dcterms:created>
  <dcterms:modified xsi:type="dcterms:W3CDTF">2020-05-19T08:39:28Z</dcterms:modified>
</cp:coreProperties>
</file>