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Шумейко\моя рабочая папка\муниципальные программы\Мониторинг МП\2020 год\2020 год\поселения\отчет\для сайта\"/>
    </mc:Choice>
  </mc:AlternateContent>
  <bookViews>
    <workbookView xWindow="240" yWindow="2205" windowWidth="15480" windowHeight="7305" activeTab="2"/>
  </bookViews>
  <sheets>
    <sheet name="СВОД" sheetId="1" r:id="rId1"/>
    <sheet name="общие" sheetId="2" r:id="rId2"/>
    <sheet name="КБ+ софин. МБ" sheetId="4" r:id="rId3"/>
  </sheets>
  <definedNames>
    <definedName name="_xlnm._FilterDatabase" localSheetId="1" hidden="1">общие!$A$3:$F$471</definedName>
    <definedName name="_xlnm.Print_Titles" localSheetId="2">'КБ+ софин. МБ'!$2:$3</definedName>
    <definedName name="_xlnm.Print_Titles" localSheetId="1">общие!$3:$4</definedName>
    <definedName name="_xlnm.Print_Titles" localSheetId="0">СВОД!$4:$4</definedName>
    <definedName name="_xlnm.Print_Area" localSheetId="2">'КБ+ софин. МБ'!$A$1:$F$125</definedName>
    <definedName name="_xlnm.Print_Area" localSheetId="1">общие!$A$1:$G$471</definedName>
    <definedName name="_xlnm.Print_Area" localSheetId="0">СВОД!$A$1:$F$138</definedName>
  </definedNames>
  <calcPr calcId="162913"/>
</workbook>
</file>

<file path=xl/calcChain.xml><?xml version="1.0" encoding="utf-8"?>
<calcChain xmlns="http://schemas.openxmlformats.org/spreadsheetml/2006/main">
  <c r="E69" i="1" l="1"/>
  <c r="D69" i="1"/>
  <c r="E465" i="2"/>
  <c r="D290" i="2"/>
  <c r="D466" i="2" s="1"/>
  <c r="D465" i="2"/>
  <c r="E464" i="2"/>
  <c r="E466" i="2"/>
  <c r="E362" i="2" l="1"/>
  <c r="D362" i="2"/>
  <c r="E237" i="2"/>
  <c r="D237" i="2"/>
  <c r="F354" i="2"/>
  <c r="F228" i="2"/>
  <c r="F69" i="1" l="1"/>
  <c r="E456" i="2"/>
  <c r="D456" i="2"/>
  <c r="E363" i="2"/>
  <c r="D458" i="2"/>
  <c r="E458" i="2"/>
  <c r="E361" i="2"/>
  <c r="F351" i="2"/>
  <c r="D112" i="4"/>
  <c r="C112" i="4"/>
  <c r="E20" i="4"/>
  <c r="D18" i="4"/>
  <c r="C18" i="4"/>
  <c r="C110" i="4" s="1"/>
  <c r="D361" i="2"/>
  <c r="F349" i="2"/>
  <c r="E457" i="2"/>
  <c r="D457" i="2"/>
  <c r="F456" i="2" l="1"/>
  <c r="F352" i="2"/>
  <c r="D363" i="2"/>
  <c r="F457" i="2"/>
  <c r="E18" i="4"/>
  <c r="D110" i="4"/>
  <c r="E110" i="4" s="1"/>
  <c r="F18" i="4" l="1"/>
  <c r="D19" i="4"/>
  <c r="D111" i="4" s="1"/>
  <c r="C19" i="4"/>
  <c r="F350" i="2"/>
  <c r="C111" i="4" l="1"/>
  <c r="E111" i="4" s="1"/>
  <c r="E19" i="4"/>
  <c r="E442" i="2" l="1"/>
  <c r="D442" i="2"/>
  <c r="E396" i="2"/>
  <c r="D396" i="2"/>
  <c r="E137" i="2"/>
  <c r="D137" i="2"/>
  <c r="E462" i="2" l="1"/>
  <c r="D462" i="2"/>
  <c r="E408" i="2"/>
  <c r="D408" i="2"/>
  <c r="E304" i="2" l="1"/>
  <c r="D304" i="2"/>
  <c r="E277" i="2"/>
  <c r="D277" i="2"/>
  <c r="F273" i="2"/>
  <c r="E446" i="2" l="1"/>
  <c r="D446" i="2"/>
  <c r="E238" i="2"/>
  <c r="D238" i="2"/>
  <c r="E426" i="2" l="1"/>
  <c r="D426" i="2"/>
  <c r="E296" i="2"/>
  <c r="D296" i="2"/>
  <c r="D422" i="2" l="1"/>
  <c r="E422" i="2"/>
  <c r="D199" i="2"/>
  <c r="E393" i="2"/>
  <c r="D393" i="2"/>
  <c r="E64" i="1" l="1"/>
  <c r="D64" i="1"/>
  <c r="F12" i="4" l="1"/>
  <c r="F64" i="1"/>
  <c r="E434" i="2"/>
  <c r="D434" i="2"/>
  <c r="D464" i="2"/>
  <c r="E461" i="2"/>
  <c r="D461" i="2"/>
  <c r="E454" i="2"/>
  <c r="D454" i="2"/>
  <c r="E450" i="2"/>
  <c r="E449" i="2"/>
  <c r="D450" i="2"/>
  <c r="D449" i="2"/>
  <c r="E445" i="2"/>
  <c r="D445" i="2"/>
  <c r="E441" i="2"/>
  <c r="E440" i="2"/>
  <c r="D441" i="2"/>
  <c r="D440" i="2"/>
  <c r="E438" i="2"/>
  <c r="E437" i="2"/>
  <c r="D438" i="2"/>
  <c r="D437" i="2"/>
  <c r="E433" i="2"/>
  <c r="D433" i="2"/>
  <c r="E430" i="2" l="1"/>
  <c r="E429" i="2"/>
  <c r="E428" i="2"/>
  <c r="D430" i="2"/>
  <c r="D429" i="2"/>
  <c r="D428" i="2"/>
  <c r="E425" i="2"/>
  <c r="D425" i="2"/>
  <c r="E421" i="2"/>
  <c r="D421" i="2"/>
  <c r="F466" i="2"/>
  <c r="F465" i="2"/>
  <c r="F464" i="2"/>
  <c r="F462" i="2"/>
  <c r="F461" i="2"/>
  <c r="F458" i="2"/>
  <c r="F454" i="2"/>
  <c r="F450" i="2"/>
  <c r="F449" i="2"/>
  <c r="F446" i="2"/>
  <c r="F445" i="2"/>
  <c r="F442" i="2"/>
  <c r="F441" i="2"/>
  <c r="F440" i="2"/>
  <c r="F438" i="2"/>
  <c r="F437" i="2"/>
  <c r="F434" i="2"/>
  <c r="F433" i="2"/>
  <c r="F410" i="2"/>
  <c r="F404" i="2"/>
  <c r="F403" i="2"/>
  <c r="F402" i="2"/>
  <c r="F401" i="2"/>
  <c r="F400" i="2"/>
  <c r="F399" i="2"/>
  <c r="F398" i="2"/>
  <c r="F392" i="2"/>
  <c r="F390" i="2"/>
  <c r="F389" i="2"/>
  <c r="F388" i="2"/>
  <c r="F387" i="2"/>
  <c r="F386" i="2"/>
  <c r="F385" i="2"/>
  <c r="F378" i="2"/>
  <c r="F377" i="2"/>
  <c r="F375" i="2"/>
  <c r="F373" i="2"/>
  <c r="F372" i="2"/>
  <c r="F371" i="2"/>
  <c r="F370" i="2"/>
  <c r="F369" i="2"/>
  <c r="F368" i="2"/>
  <c r="F367" i="2"/>
  <c r="F366" i="2"/>
  <c r="F365" i="2"/>
  <c r="F359" i="2"/>
  <c r="F358" i="2"/>
  <c r="F357" i="2"/>
  <c r="F355" i="2"/>
  <c r="F353" i="2"/>
  <c r="F348" i="2"/>
  <c r="F347" i="2"/>
  <c r="F346" i="2"/>
  <c r="F344" i="2"/>
  <c r="F343" i="2"/>
  <c r="F342" i="2"/>
  <c r="F341" i="2"/>
  <c r="F340" i="2"/>
  <c r="F339" i="2"/>
  <c r="F338" i="2"/>
  <c r="F337" i="2"/>
  <c r="F336" i="2"/>
  <c r="F335" i="2"/>
  <c r="F334" i="2"/>
  <c r="F333" i="2"/>
  <c r="F332" i="2"/>
  <c r="F331" i="2"/>
  <c r="F330" i="2"/>
  <c r="F329" i="2"/>
  <c r="F328" i="2"/>
  <c r="F327" i="2"/>
  <c r="F326" i="2"/>
  <c r="F325" i="2"/>
  <c r="F324" i="2"/>
  <c r="F323" i="2"/>
  <c r="F322" i="2"/>
  <c r="F316" i="2"/>
  <c r="F315" i="2"/>
  <c r="F314" i="2"/>
  <c r="F312" i="2"/>
  <c r="F311" i="2"/>
  <c r="F310" i="2"/>
  <c r="F309" i="2"/>
  <c r="F308" i="2"/>
  <c r="F307" i="2"/>
  <c r="F306" i="2"/>
  <c r="F299" i="2"/>
  <c r="F298" i="2"/>
  <c r="F292" i="2"/>
  <c r="F290" i="2"/>
  <c r="F289" i="2"/>
  <c r="F288" i="2"/>
  <c r="F287" i="2"/>
  <c r="F286" i="2"/>
  <c r="F285" i="2"/>
  <c r="F284" i="2"/>
  <c r="F283" i="2"/>
  <c r="F282" i="2"/>
  <c r="F280" i="2"/>
  <c r="F279" i="2"/>
  <c r="F271" i="2"/>
  <c r="F270" i="2"/>
  <c r="F269" i="2"/>
  <c r="F261" i="2"/>
  <c r="F260" i="2"/>
  <c r="F259" i="2"/>
  <c r="F258" i="2"/>
  <c r="F252" i="2"/>
  <c r="F247" i="2"/>
  <c r="F245" i="2"/>
  <c r="F244" i="2"/>
  <c r="F243" i="2"/>
  <c r="F242" i="2"/>
  <c r="F241" i="2"/>
  <c r="F234" i="2"/>
  <c r="F233" i="2"/>
  <c r="F232" i="2"/>
  <c r="F229" i="2"/>
  <c r="F227" i="2"/>
  <c r="F224" i="2"/>
  <c r="F223" i="2"/>
  <c r="F222" i="2"/>
  <c r="F221" i="2"/>
  <c r="F220" i="2"/>
  <c r="F219" i="2"/>
  <c r="F218" i="2"/>
  <c r="F217" i="2"/>
  <c r="F216" i="2"/>
  <c r="F215" i="2"/>
  <c r="F214" i="2"/>
  <c r="F213" i="2"/>
  <c r="F212" i="2"/>
  <c r="F211" i="2"/>
  <c r="F210" i="2"/>
  <c r="F209" i="2"/>
  <c r="F208" i="2"/>
  <c r="F206" i="2"/>
  <c r="F205" i="2"/>
  <c r="F204" i="2"/>
  <c r="F203" i="2"/>
  <c r="F201" i="2"/>
  <c r="F195" i="2"/>
  <c r="F194" i="2"/>
  <c r="F193" i="2"/>
  <c r="F192" i="2"/>
  <c r="F191" i="2"/>
  <c r="F190" i="2"/>
  <c r="F189" i="2"/>
  <c r="F188" i="2"/>
  <c r="F187" i="2"/>
  <c r="F186" i="2"/>
  <c r="F178" i="2"/>
  <c r="F177" i="2"/>
  <c r="F176" i="2"/>
  <c r="F175" i="2"/>
  <c r="F174" i="2"/>
  <c r="F170" i="2"/>
  <c r="F169" i="2"/>
  <c r="F168" i="2"/>
  <c r="F166" i="2"/>
  <c r="F164" i="2"/>
  <c r="F163" i="2"/>
  <c r="F162" i="2"/>
  <c r="F161" i="2"/>
  <c r="F160" i="2"/>
  <c r="F159" i="2"/>
  <c r="F158" i="2"/>
  <c r="F157" i="2"/>
  <c r="F156" i="2"/>
  <c r="F155" i="2"/>
  <c r="F154" i="2"/>
  <c r="F153" i="2"/>
  <c r="F152" i="2"/>
  <c r="F151" i="2"/>
  <c r="F150" i="2"/>
  <c r="F149" i="2"/>
  <c r="F148" i="2"/>
  <c r="F147" i="2"/>
  <c r="F145" i="2"/>
  <c r="F144" i="2"/>
  <c r="F143" i="2"/>
  <c r="F141" i="2"/>
  <c r="F140" i="2"/>
  <c r="F139" i="2"/>
  <c r="F133" i="2"/>
  <c r="F131" i="2"/>
  <c r="F130" i="2"/>
  <c r="F127" i="2"/>
  <c r="F126" i="2"/>
  <c r="F124" i="2"/>
  <c r="F123" i="2"/>
  <c r="F122" i="2"/>
  <c r="F116" i="2"/>
  <c r="F115" i="2"/>
  <c r="F113" i="2"/>
  <c r="F112" i="2"/>
  <c r="F111" i="2"/>
  <c r="F110" i="2"/>
  <c r="F109" i="2"/>
  <c r="F108" i="2"/>
  <c r="F107" i="2"/>
  <c r="F106" i="2"/>
  <c r="F105" i="2"/>
  <c r="F104" i="2"/>
  <c r="F103" i="2"/>
  <c r="F102" i="2"/>
  <c r="F101" i="2"/>
  <c r="F100" i="2"/>
  <c r="F99" i="2"/>
  <c r="F98" i="2"/>
  <c r="F97" i="2"/>
  <c r="F96" i="2"/>
  <c r="F95" i="2"/>
  <c r="F94" i="2"/>
  <c r="F93" i="2"/>
  <c r="F92" i="2"/>
  <c r="F91" i="2"/>
  <c r="F90" i="2"/>
  <c r="F84" i="2"/>
  <c r="F83" i="2"/>
  <c r="F82" i="2"/>
  <c r="F81" i="2"/>
  <c r="F80" i="2"/>
  <c r="F79" i="2"/>
  <c r="F78" i="2"/>
  <c r="F77" i="2"/>
  <c r="F71" i="2"/>
  <c r="F70" i="2"/>
  <c r="F69" i="2"/>
  <c r="F68" i="2"/>
  <c r="F67" i="2"/>
  <c r="F66" i="2"/>
  <c r="F65" i="2"/>
  <c r="F64" i="2"/>
  <c r="F63" i="2"/>
  <c r="F62" i="2"/>
  <c r="F61" i="2"/>
  <c r="F60" i="2"/>
  <c r="F59" i="2"/>
  <c r="F58" i="2"/>
  <c r="F57" i="2"/>
  <c r="F56" i="2"/>
  <c r="F55" i="2"/>
  <c r="F54" i="2"/>
  <c r="F52" i="2"/>
  <c r="F51" i="2"/>
  <c r="F50" i="2"/>
  <c r="F49" i="2"/>
  <c r="F48" i="2"/>
  <c r="F47" i="2"/>
  <c r="F46" i="2"/>
  <c r="F45" i="2"/>
  <c r="F44" i="2"/>
  <c r="F43" i="2"/>
  <c r="F42" i="2"/>
  <c r="F41" i="2"/>
  <c r="F40" i="2"/>
  <c r="F39" i="2"/>
  <c r="F38" i="2"/>
  <c r="F37" i="2"/>
  <c r="F36" i="2"/>
  <c r="F35" i="2"/>
  <c r="F34" i="2"/>
  <c r="F33" i="2"/>
  <c r="F32" i="2"/>
  <c r="F31" i="2"/>
  <c r="F30" i="2"/>
  <c r="F29" i="2"/>
  <c r="F28" i="2"/>
  <c r="F27" i="2"/>
  <c r="F25" i="2"/>
  <c r="F24" i="2"/>
  <c r="F23" i="2"/>
  <c r="F21" i="2"/>
  <c r="F20" i="2"/>
  <c r="F19" i="2"/>
  <c r="F18" i="2"/>
  <c r="F17" i="2"/>
  <c r="F16" i="2"/>
  <c r="F15" i="2"/>
  <c r="F14" i="2"/>
  <c r="F13" i="2"/>
  <c r="F11" i="2"/>
  <c r="F10" i="2"/>
  <c r="F9" i="2"/>
  <c r="F8" i="2"/>
  <c r="F7" i="2"/>
  <c r="F6" i="2"/>
  <c r="F64" i="4"/>
  <c r="D64" i="4"/>
  <c r="C64" i="4"/>
  <c r="E294" i="2"/>
  <c r="E293" i="2"/>
  <c r="D294" i="2"/>
  <c r="E405" i="2"/>
  <c r="E382" i="2"/>
  <c r="E379" i="2"/>
  <c r="D382" i="2"/>
  <c r="E360" i="2"/>
  <c r="E265" i="2"/>
  <c r="D265" i="2"/>
  <c r="E256" i="2"/>
  <c r="E255" i="2"/>
  <c r="E253" i="2"/>
  <c r="D256" i="2"/>
  <c r="D255" i="2"/>
  <c r="E235" i="2"/>
  <c r="E199" i="2"/>
  <c r="F199" i="2" s="1"/>
  <c r="E182" i="2"/>
  <c r="E181" i="2"/>
  <c r="E179" i="2"/>
  <c r="D182" i="2"/>
  <c r="D181" i="2"/>
  <c r="E134" i="2"/>
  <c r="E120" i="2"/>
  <c r="D120" i="2"/>
  <c r="E117" i="2"/>
  <c r="E88" i="2"/>
  <c r="E85" i="2"/>
  <c r="D88" i="2"/>
  <c r="E75" i="2"/>
  <c r="E72" i="2"/>
  <c r="D75" i="2"/>
  <c r="F255" i="2" l="1"/>
  <c r="D416" i="2"/>
  <c r="F294" i="2"/>
  <c r="F408" i="2"/>
  <c r="F304" i="2"/>
  <c r="F361" i="2"/>
  <c r="F429" i="2"/>
  <c r="F421" i="2"/>
  <c r="F425" i="2"/>
  <c r="F362" i="2"/>
  <c r="F426" i="2"/>
  <c r="F237" i="2"/>
  <c r="F277" i="2"/>
  <c r="F265" i="2"/>
  <c r="F256" i="2"/>
  <c r="F396" i="2"/>
  <c r="F137" i="2"/>
  <c r="F430" i="2"/>
  <c r="F428" i="2"/>
  <c r="E416" i="2"/>
  <c r="F296" i="2"/>
  <c r="F363" i="2"/>
  <c r="F382" i="2"/>
  <c r="F238" i="2"/>
  <c r="F120" i="2"/>
  <c r="F422" i="2"/>
  <c r="F182" i="2"/>
  <c r="F88" i="2"/>
  <c r="F75" i="2"/>
  <c r="E417" i="2"/>
  <c r="D417" i="2"/>
  <c r="F181" i="2"/>
  <c r="F416" i="2" l="1"/>
  <c r="F417" i="2"/>
  <c r="D65" i="4"/>
  <c r="C118" i="4" l="1"/>
  <c r="C65" i="4"/>
  <c r="D66" i="4"/>
  <c r="D118" i="4"/>
  <c r="E118" i="4" s="1"/>
  <c r="C66" i="4"/>
  <c r="E64" i="4"/>
  <c r="E62" i="1"/>
  <c r="D62" i="1"/>
  <c r="E66" i="4" l="1"/>
  <c r="F62" i="1"/>
  <c r="E65" i="4"/>
  <c r="D13" i="4"/>
  <c r="C13" i="4"/>
  <c r="D12" i="4"/>
  <c r="C12" i="4"/>
  <c r="D360" i="2"/>
  <c r="C82" i="4" l="1"/>
  <c r="D82" i="4"/>
  <c r="F360" i="2"/>
  <c r="E13" i="4"/>
  <c r="E82" i="4" l="1"/>
  <c r="E61" i="1"/>
  <c r="D61" i="1"/>
  <c r="F61" i="1" l="1"/>
  <c r="F51" i="4"/>
  <c r="D51" i="4"/>
  <c r="C51" i="4"/>
  <c r="E51" i="4" l="1"/>
  <c r="F5" i="4" l="1"/>
  <c r="E65" i="1" l="1"/>
  <c r="D65" i="1"/>
  <c r="F65" i="1" l="1"/>
  <c r="F48" i="4"/>
  <c r="D48" i="4"/>
  <c r="C48" i="4"/>
  <c r="E48" i="4" l="1"/>
  <c r="F47" i="4"/>
  <c r="D47" i="4"/>
  <c r="C47" i="4"/>
  <c r="C83" i="4" l="1"/>
  <c r="D83" i="4"/>
  <c r="D6" i="4" l="1"/>
  <c r="D5" i="4"/>
  <c r="C6" i="4"/>
  <c r="C5" i="4"/>
  <c r="F38" i="4"/>
  <c r="D39" i="4"/>
  <c r="D38" i="4"/>
  <c r="C39" i="4"/>
  <c r="C38" i="4"/>
  <c r="D120" i="4" l="1"/>
  <c r="C120" i="4"/>
  <c r="D119" i="4"/>
  <c r="D10" i="4"/>
  <c r="C119" i="4"/>
  <c r="C7" i="4"/>
  <c r="D9" i="4"/>
  <c r="D7" i="4"/>
  <c r="E39" i="4"/>
  <c r="E38" i="4"/>
  <c r="F15" i="4" l="1"/>
  <c r="D17" i="4"/>
  <c r="D16" i="4"/>
  <c r="D23" i="4" s="1"/>
  <c r="D15" i="4"/>
  <c r="D22" i="4" s="1"/>
  <c r="C17" i="4"/>
  <c r="C16" i="4"/>
  <c r="C23" i="4" s="1"/>
  <c r="C15" i="4"/>
  <c r="C22" i="4" s="1"/>
  <c r="C94" i="4" l="1"/>
  <c r="C122" i="4" s="1"/>
  <c r="C70" i="4"/>
  <c r="D70" i="4"/>
  <c r="D94" i="4"/>
  <c r="D122" i="4" s="1"/>
  <c r="F28" i="4"/>
  <c r="D29" i="4"/>
  <c r="D80" i="4" s="1"/>
  <c r="D28" i="4"/>
  <c r="D79" i="4" s="1"/>
  <c r="C29" i="4"/>
  <c r="C80" i="4" s="1"/>
  <c r="C28" i="4"/>
  <c r="C79" i="4" l="1"/>
  <c r="E28" i="4"/>
  <c r="E29" i="4"/>
  <c r="F57" i="4" l="1"/>
  <c r="D58" i="4"/>
  <c r="D62" i="4" s="1"/>
  <c r="D57" i="4"/>
  <c r="C58" i="4"/>
  <c r="C57" i="4"/>
  <c r="F49" i="4"/>
  <c r="D50" i="4"/>
  <c r="D49" i="4"/>
  <c r="C50" i="4"/>
  <c r="C49" i="4"/>
  <c r="C62" i="4" l="1"/>
  <c r="D99" i="4"/>
  <c r="D54" i="4"/>
  <c r="D52" i="4"/>
  <c r="D55" i="4"/>
  <c r="D100" i="4"/>
  <c r="C55" i="4"/>
  <c r="C100" i="4"/>
  <c r="C99" i="4"/>
  <c r="C52" i="4"/>
  <c r="C54" i="4"/>
  <c r="D61" i="4"/>
  <c r="D59" i="4"/>
  <c r="C59" i="4"/>
  <c r="E57" i="4"/>
  <c r="E58" i="4"/>
  <c r="C61" i="4"/>
  <c r="E50" i="4"/>
  <c r="E62" i="4" l="1"/>
  <c r="E55" i="4"/>
  <c r="E61" i="4"/>
  <c r="E59" i="4"/>
  <c r="F34" i="4"/>
  <c r="F32" i="4" l="1"/>
  <c r="E121" i="1" l="1"/>
  <c r="D121" i="1"/>
  <c r="F121" i="1" l="1"/>
  <c r="D293" i="2"/>
  <c r="F40" i="4"/>
  <c r="F293" i="2" l="1"/>
  <c r="F30" i="4"/>
  <c r="F36" i="4" l="1"/>
  <c r="E80" i="4" l="1"/>
  <c r="F26" i="4"/>
  <c r="E12" i="4" l="1"/>
  <c r="C113" i="4" l="1"/>
  <c r="E47" i="4" l="1"/>
  <c r="E49" i="4"/>
  <c r="E52" i="4" l="1"/>
  <c r="E54" i="4"/>
  <c r="C81" i="4"/>
  <c r="E79" i="4" l="1"/>
  <c r="D41" i="4"/>
  <c r="D116" i="4" s="1"/>
  <c r="C41" i="4"/>
  <c r="C116" i="4" s="1"/>
  <c r="D40" i="4"/>
  <c r="D115" i="4" s="1"/>
  <c r="C40" i="4"/>
  <c r="C115" i="4" s="1"/>
  <c r="D37" i="4"/>
  <c r="D104" i="4" s="1"/>
  <c r="C37" i="4"/>
  <c r="C104" i="4" s="1"/>
  <c r="D36" i="4"/>
  <c r="D103" i="4" s="1"/>
  <c r="C36" i="4"/>
  <c r="C103" i="4" s="1"/>
  <c r="D35" i="4"/>
  <c r="D92" i="4" s="1"/>
  <c r="C35" i="4"/>
  <c r="C92" i="4" s="1"/>
  <c r="D34" i="4"/>
  <c r="D91" i="4" s="1"/>
  <c r="C34" i="4"/>
  <c r="C91" i="4" s="1"/>
  <c r="D33" i="4"/>
  <c r="D96" i="4" s="1"/>
  <c r="C33" i="4"/>
  <c r="C96" i="4" s="1"/>
  <c r="D32" i="4"/>
  <c r="D95" i="4" s="1"/>
  <c r="C32" i="4"/>
  <c r="C95" i="4" s="1"/>
  <c r="D31" i="4"/>
  <c r="D88" i="4" s="1"/>
  <c r="C31" i="4"/>
  <c r="C88" i="4" s="1"/>
  <c r="D30" i="4"/>
  <c r="D87" i="4" s="1"/>
  <c r="C30" i="4"/>
  <c r="C87" i="4" s="1"/>
  <c r="D27" i="4"/>
  <c r="C27" i="4"/>
  <c r="D26" i="4"/>
  <c r="C26" i="4"/>
  <c r="D14" i="4"/>
  <c r="D24" i="4" s="1"/>
  <c r="C14" i="4"/>
  <c r="E27" i="4" l="1"/>
  <c r="E88" i="4"/>
  <c r="C84" i="4"/>
  <c r="C21" i="4"/>
  <c r="C24" i="4"/>
  <c r="D84" i="4"/>
  <c r="D21" i="4"/>
  <c r="C45" i="4"/>
  <c r="D45" i="4"/>
  <c r="D42" i="4"/>
  <c r="D44" i="4"/>
  <c r="D71" i="4" s="1"/>
  <c r="C42" i="4"/>
  <c r="C44" i="4"/>
  <c r="D76" i="4"/>
  <c r="D75" i="4"/>
  <c r="D123" i="4" s="1"/>
  <c r="C75" i="4"/>
  <c r="C123" i="4" s="1"/>
  <c r="C9" i="4"/>
  <c r="C76" i="4"/>
  <c r="E5" i="4"/>
  <c r="E30" i="4"/>
  <c r="E32" i="4"/>
  <c r="E17" i="4"/>
  <c r="E33" i="4"/>
  <c r="E6" i="4"/>
  <c r="E34" i="4"/>
  <c r="E41" i="4"/>
  <c r="E16" i="4"/>
  <c r="E35" i="4"/>
  <c r="E40" i="4"/>
  <c r="D113" i="4"/>
  <c r="C10" i="4"/>
  <c r="E15" i="4"/>
  <c r="E14" i="4"/>
  <c r="E26" i="4"/>
  <c r="E36" i="4"/>
  <c r="E37" i="4"/>
  <c r="C72" i="4" l="1"/>
  <c r="E113" i="4"/>
  <c r="D69" i="4"/>
  <c r="D72" i="4"/>
  <c r="C69" i="4"/>
  <c r="C71" i="4"/>
  <c r="D124" i="4"/>
  <c r="D125" i="4" s="1"/>
  <c r="D77" i="4"/>
  <c r="C93" i="4"/>
  <c r="E104" i="4"/>
  <c r="E92" i="4"/>
  <c r="E75" i="4"/>
  <c r="E103" i="4"/>
  <c r="E83" i="4"/>
  <c r="C77" i="4"/>
  <c r="E76" i="4"/>
  <c r="E10" i="4"/>
  <c r="E9" i="4"/>
  <c r="E7" i="4"/>
  <c r="E42" i="4"/>
  <c r="E115" i="4"/>
  <c r="E84" i="4"/>
  <c r="E44" i="4"/>
  <c r="E22" i="4"/>
  <c r="E23" i="4"/>
  <c r="D85" i="4"/>
  <c r="E21" i="4"/>
  <c r="E459" i="2"/>
  <c r="E120" i="1"/>
  <c r="D120" i="1"/>
  <c r="E119" i="1"/>
  <c r="D119" i="1"/>
  <c r="E77" i="4" l="1"/>
  <c r="D463" i="2"/>
  <c r="E447" i="2"/>
  <c r="E455" i="2"/>
  <c r="D459" i="2"/>
  <c r="E467" i="2"/>
  <c r="D447" i="2"/>
  <c r="D455" i="2"/>
  <c r="D467" i="2"/>
  <c r="D443" i="2"/>
  <c r="E443" i="2"/>
  <c r="E451" i="2"/>
  <c r="D451" i="2"/>
  <c r="C85" i="4"/>
  <c r="E463" i="2"/>
  <c r="E470" i="2"/>
  <c r="F467" i="2" l="1"/>
  <c r="F447" i="2"/>
  <c r="F463" i="2"/>
  <c r="F459" i="2"/>
  <c r="F455" i="2"/>
  <c r="F451" i="2"/>
  <c r="F443" i="2"/>
  <c r="E85" i="4"/>
  <c r="E70" i="4"/>
  <c r="D439" i="2"/>
  <c r="E439" i="2"/>
  <c r="F439" i="2" l="1"/>
  <c r="E435" i="2"/>
  <c r="D435" i="2"/>
  <c r="F435" i="2" l="1"/>
  <c r="E423" i="2"/>
  <c r="E431" i="2"/>
  <c r="D431" i="2"/>
  <c r="D423" i="2"/>
  <c r="D470" i="2"/>
  <c r="D427" i="2"/>
  <c r="E427" i="2"/>
  <c r="E414" i="2"/>
  <c r="D414" i="2"/>
  <c r="E411" i="2"/>
  <c r="D411" i="2"/>
  <c r="D405" i="2"/>
  <c r="F411" i="2" l="1"/>
  <c r="F414" i="2"/>
  <c r="F405" i="2"/>
  <c r="F431" i="2"/>
  <c r="F393" i="2"/>
  <c r="F470" i="2"/>
  <c r="F427" i="2"/>
  <c r="F423" i="2"/>
  <c r="D379" i="2" l="1"/>
  <c r="F379" i="2" l="1"/>
  <c r="E320" i="2" l="1"/>
  <c r="D320" i="2"/>
  <c r="D418" i="2" s="1"/>
  <c r="E317" i="2"/>
  <c r="D317" i="2"/>
  <c r="E301" i="2"/>
  <c r="D301" i="2"/>
  <c r="F301" i="2" l="1"/>
  <c r="F317" i="2"/>
  <c r="E418" i="2"/>
  <c r="F418" i="2" s="1"/>
  <c r="F320" i="2"/>
  <c r="E274" i="2" l="1"/>
  <c r="D274" i="2"/>
  <c r="E262" i="2"/>
  <c r="D262" i="2"/>
  <c r="D253" i="2"/>
  <c r="D235" i="2"/>
  <c r="F274" i="2" l="1"/>
  <c r="F262" i="2"/>
  <c r="F253" i="2"/>
  <c r="F235" i="2"/>
  <c r="E196" i="2"/>
  <c r="D196" i="2"/>
  <c r="D179" i="2"/>
  <c r="F179" i="2" l="1"/>
  <c r="E415" i="2"/>
  <c r="F196" i="2"/>
  <c r="D134" i="2"/>
  <c r="D117" i="2"/>
  <c r="F134" i="2" l="1"/>
  <c r="F117" i="2"/>
  <c r="D85" i="2"/>
  <c r="F85" i="2" l="1"/>
  <c r="D72" i="2"/>
  <c r="D415" i="2" l="1"/>
  <c r="F72" i="2"/>
  <c r="E133" i="1"/>
  <c r="D133" i="1"/>
  <c r="E132" i="1"/>
  <c r="D132" i="1"/>
  <c r="E131" i="1"/>
  <c r="D131" i="1"/>
  <c r="E129" i="1"/>
  <c r="D129" i="1"/>
  <c r="E128" i="1"/>
  <c r="D128" i="1"/>
  <c r="E127" i="1"/>
  <c r="D127" i="1"/>
  <c r="E125" i="1"/>
  <c r="D125" i="1"/>
  <c r="E124" i="1"/>
  <c r="D124" i="1"/>
  <c r="E123" i="1"/>
  <c r="D123" i="1"/>
  <c r="F123" i="1" l="1"/>
  <c r="F127" i="1"/>
  <c r="F128" i="1"/>
  <c r="F132" i="1"/>
  <c r="F125" i="1"/>
  <c r="F133" i="1"/>
  <c r="F124" i="1"/>
  <c r="F129" i="1"/>
  <c r="F415" i="2"/>
  <c r="D130" i="1"/>
  <c r="E126" i="1"/>
  <c r="D126" i="1"/>
  <c r="E134" i="1"/>
  <c r="E117" i="1"/>
  <c r="D117" i="1"/>
  <c r="D116" i="1"/>
  <c r="E113" i="1"/>
  <c r="D113" i="1"/>
  <c r="E112" i="1"/>
  <c r="D112" i="1"/>
  <c r="E111" i="1"/>
  <c r="D111" i="1"/>
  <c r="F117" i="1" l="1"/>
  <c r="F112" i="1"/>
  <c r="F113" i="1"/>
  <c r="F126" i="1"/>
  <c r="E114" i="1"/>
  <c r="D134" i="1"/>
  <c r="F134" i="1" s="1"/>
  <c r="D114" i="1"/>
  <c r="D109" i="1"/>
  <c r="D108" i="1"/>
  <c r="E107" i="1"/>
  <c r="D107" i="1"/>
  <c r="F114" i="1" l="1"/>
  <c r="E105" i="1"/>
  <c r="D105" i="1"/>
  <c r="E104" i="1"/>
  <c r="D104" i="1"/>
  <c r="E103" i="1"/>
  <c r="D103" i="1"/>
  <c r="E101" i="1"/>
  <c r="D101" i="1"/>
  <c r="E100" i="1"/>
  <c r="D100" i="1"/>
  <c r="E99" i="1"/>
  <c r="D99" i="1"/>
  <c r="E97" i="1"/>
  <c r="D97" i="1"/>
  <c r="E96" i="1"/>
  <c r="D96" i="1"/>
  <c r="E95" i="1"/>
  <c r="D95" i="1"/>
  <c r="E93" i="1"/>
  <c r="D93" i="1"/>
  <c r="E92" i="1"/>
  <c r="D92" i="1"/>
  <c r="E91" i="1"/>
  <c r="D91" i="1"/>
  <c r="F104" i="1" l="1"/>
  <c r="F95" i="1"/>
  <c r="F92" i="1"/>
  <c r="F96" i="1"/>
  <c r="F93" i="1"/>
  <c r="F101" i="1"/>
  <c r="F105" i="1"/>
  <c r="F100" i="1"/>
  <c r="F103" i="1"/>
  <c r="F97" i="1"/>
  <c r="D94" i="1"/>
  <c r="D106" i="1"/>
  <c r="E94" i="1"/>
  <c r="E106" i="1"/>
  <c r="E102" i="1"/>
  <c r="E89" i="1"/>
  <c r="D89" i="1"/>
  <c r="E88" i="1"/>
  <c r="D88" i="1"/>
  <c r="E87" i="1"/>
  <c r="D87" i="1"/>
  <c r="B85" i="1"/>
  <c r="F106" i="1" l="1"/>
  <c r="F88" i="1"/>
  <c r="F94" i="1"/>
  <c r="F89" i="1"/>
  <c r="D90" i="1"/>
  <c r="E90" i="1"/>
  <c r="D137" i="1"/>
  <c r="D102" i="1"/>
  <c r="F102" i="1" s="1"/>
  <c r="F90" i="1" l="1"/>
  <c r="E60" i="1" l="1"/>
  <c r="D60" i="1"/>
  <c r="D71" i="1" s="1"/>
  <c r="F60" i="1" l="1"/>
  <c r="E71" i="1"/>
  <c r="F71" i="1" s="1"/>
  <c r="D51" i="1"/>
  <c r="E50" i="1"/>
  <c r="D50" i="1"/>
  <c r="E44" i="1"/>
  <c r="F44" i="1" s="1"/>
  <c r="D44" i="1"/>
  <c r="D82" i="1" s="1"/>
  <c r="E82" i="1" l="1"/>
  <c r="F82" i="1" s="1"/>
  <c r="E43" i="1"/>
  <c r="D43" i="1"/>
  <c r="E42" i="1"/>
  <c r="D42" i="1"/>
  <c r="D39" i="1"/>
  <c r="E38" i="1"/>
  <c r="E36" i="1"/>
  <c r="D35" i="1"/>
  <c r="E30" i="1"/>
  <c r="D30" i="1"/>
  <c r="E28" i="1"/>
  <c r="D28" i="1"/>
  <c r="D27" i="1"/>
  <c r="E26" i="1"/>
  <c r="D26" i="1"/>
  <c r="D22" i="1"/>
  <c r="E18" i="1"/>
  <c r="F42" i="1" l="1"/>
  <c r="F43" i="1"/>
  <c r="F28" i="1"/>
  <c r="D38" i="1"/>
  <c r="D18" i="1"/>
  <c r="D78" i="1"/>
  <c r="D36" i="1"/>
  <c r="F36" i="1" s="1"/>
  <c r="E80" i="1"/>
  <c r="D29" i="1"/>
  <c r="E45" i="1"/>
  <c r="D45" i="1"/>
  <c r="F45" i="1" l="1"/>
  <c r="D80" i="1"/>
  <c r="F80" i="1" s="1"/>
  <c r="E16" i="1"/>
  <c r="D16" i="1"/>
  <c r="F16" i="1" l="1"/>
  <c r="E75" i="1"/>
  <c r="D75" i="1"/>
  <c r="E15" i="1"/>
  <c r="D15" i="1"/>
  <c r="E14" i="1"/>
  <c r="F14" i="1" s="1"/>
  <c r="D14" i="1"/>
  <c r="E12" i="1"/>
  <c r="D12" i="1"/>
  <c r="E11" i="1"/>
  <c r="D11" i="1"/>
  <c r="E10" i="1"/>
  <c r="D10" i="1"/>
  <c r="E8" i="1"/>
  <c r="D8" i="1"/>
  <c r="E7" i="1"/>
  <c r="D7" i="1"/>
  <c r="E6" i="1"/>
  <c r="D6" i="1"/>
  <c r="E109" i="1"/>
  <c r="F109" i="1" s="1"/>
  <c r="D110" i="1"/>
  <c r="F8" i="1" l="1"/>
  <c r="F7" i="1"/>
  <c r="F11" i="1"/>
  <c r="F15" i="1"/>
  <c r="F12" i="1"/>
  <c r="F75" i="1"/>
  <c r="E78" i="1"/>
  <c r="F78" i="1" s="1"/>
  <c r="E74" i="1"/>
  <c r="D13" i="1"/>
  <c r="D17" i="1"/>
  <c r="E13" i="1"/>
  <c r="E9" i="1"/>
  <c r="E73" i="1"/>
  <c r="E17" i="1"/>
  <c r="D73" i="1"/>
  <c r="D74" i="1"/>
  <c r="D9" i="1"/>
  <c r="E137" i="1"/>
  <c r="F137" i="1" l="1"/>
  <c r="F13" i="1"/>
  <c r="F17" i="1"/>
  <c r="F74" i="1"/>
  <c r="F9" i="1"/>
  <c r="F73" i="1"/>
  <c r="E40" i="1"/>
  <c r="D32" i="1"/>
  <c r="D79" i="1" s="1"/>
  <c r="E19" i="1"/>
  <c r="E20" i="1"/>
  <c r="E24" i="1"/>
  <c r="E22" i="1"/>
  <c r="F22" i="1" s="1"/>
  <c r="E27" i="1"/>
  <c r="F27" i="1" s="1"/>
  <c r="E31" i="1"/>
  <c r="E32" i="1"/>
  <c r="E35" i="1"/>
  <c r="F35" i="1" s="1"/>
  <c r="E39" i="1"/>
  <c r="E47" i="1"/>
  <c r="E48" i="1"/>
  <c r="E46" i="1"/>
  <c r="E51" i="1"/>
  <c r="F51" i="1" s="1"/>
  <c r="E52" i="1"/>
  <c r="D122" i="1"/>
  <c r="E108" i="1"/>
  <c r="F108" i="1" s="1"/>
  <c r="E34" i="1"/>
  <c r="D115" i="1"/>
  <c r="D135" i="1" s="1"/>
  <c r="E98" i="1"/>
  <c r="D98" i="1"/>
  <c r="E116" i="1"/>
  <c r="F116" i="1" s="1"/>
  <c r="E115" i="1"/>
  <c r="B135" i="1"/>
  <c r="E130" i="1"/>
  <c r="F130" i="1" s="1"/>
  <c r="E24" i="4"/>
  <c r="D81" i="4"/>
  <c r="D117" i="4"/>
  <c r="F32" i="1" l="1"/>
  <c r="F98" i="1"/>
  <c r="D46" i="1"/>
  <c r="D47" i="1"/>
  <c r="F47" i="1" s="1"/>
  <c r="D40" i="1"/>
  <c r="D41" i="1" s="1"/>
  <c r="D20" i="1"/>
  <c r="D34" i="1"/>
  <c r="D23" i="1"/>
  <c r="D19" i="1"/>
  <c r="D52" i="1"/>
  <c r="F52" i="1" s="1"/>
  <c r="D48" i="1"/>
  <c r="D83" i="1" s="1"/>
  <c r="E81" i="4"/>
  <c r="D31" i="1"/>
  <c r="D33" i="1" s="1"/>
  <c r="D24" i="1"/>
  <c r="D77" i="1" s="1"/>
  <c r="E81" i="1"/>
  <c r="E135" i="1"/>
  <c r="F135" i="1" s="1"/>
  <c r="E110" i="1"/>
  <c r="F110" i="1" s="1"/>
  <c r="E37" i="1"/>
  <c r="E45" i="4"/>
  <c r="E100" i="4"/>
  <c r="E119" i="4"/>
  <c r="D101" i="4"/>
  <c r="D105" i="4"/>
  <c r="C117" i="4"/>
  <c r="E116" i="4"/>
  <c r="E91" i="4"/>
  <c r="D89" i="4"/>
  <c r="D93" i="4"/>
  <c r="C109" i="4"/>
  <c r="E83" i="1"/>
  <c r="D121" i="4"/>
  <c r="E120" i="4"/>
  <c r="E118" i="1"/>
  <c r="D118" i="1"/>
  <c r="E96" i="4"/>
  <c r="D109" i="4"/>
  <c r="E122" i="1"/>
  <c r="F122" i="1" s="1"/>
  <c r="D136" i="1"/>
  <c r="E87" i="4"/>
  <c r="D97" i="4"/>
  <c r="C105" i="4"/>
  <c r="C101" i="4"/>
  <c r="C89" i="4"/>
  <c r="E53" i="1"/>
  <c r="E84" i="1"/>
  <c r="E99" i="4"/>
  <c r="C124" i="4"/>
  <c r="E79" i="1"/>
  <c r="F79" i="1" s="1"/>
  <c r="E23" i="1"/>
  <c r="F23" i="1" s="1"/>
  <c r="C121" i="4"/>
  <c r="E95" i="4"/>
  <c r="C97" i="4"/>
  <c r="E69" i="4"/>
  <c r="E49" i="1"/>
  <c r="E29" i="1"/>
  <c r="F29" i="1" s="1"/>
  <c r="E33" i="1"/>
  <c r="E21" i="1"/>
  <c r="E54" i="1"/>
  <c r="E41" i="1"/>
  <c r="E77" i="1"/>
  <c r="E56" i="1"/>
  <c r="E76" i="1"/>
  <c r="F19" i="1" l="1"/>
  <c r="D55" i="1"/>
  <c r="F20" i="1"/>
  <c r="D56" i="1"/>
  <c r="F56" i="1" s="1"/>
  <c r="F46" i="1"/>
  <c r="D54" i="1"/>
  <c r="F54" i="1" s="1"/>
  <c r="F33" i="1"/>
  <c r="F77" i="1"/>
  <c r="F118" i="1"/>
  <c r="F31" i="1"/>
  <c r="F48" i="1"/>
  <c r="F83" i="1"/>
  <c r="F24" i="1"/>
  <c r="D138" i="1"/>
  <c r="D25" i="1"/>
  <c r="E71" i="4"/>
  <c r="D81" i="1"/>
  <c r="F81" i="1" s="1"/>
  <c r="D53" i="1"/>
  <c r="F53" i="1" s="1"/>
  <c r="D84" i="1"/>
  <c r="F84" i="1" s="1"/>
  <c r="E117" i="4"/>
  <c r="E93" i="4"/>
  <c r="D76" i="1"/>
  <c r="F76" i="1" s="1"/>
  <c r="D37" i="1"/>
  <c r="F37" i="1" s="1"/>
  <c r="D21" i="1"/>
  <c r="D49" i="1"/>
  <c r="F49" i="1" s="1"/>
  <c r="E25" i="1"/>
  <c r="E122" i="4"/>
  <c r="E123" i="4"/>
  <c r="E101" i="4"/>
  <c r="E105" i="4"/>
  <c r="E136" i="1"/>
  <c r="F136" i="1" s="1"/>
  <c r="E89" i="4"/>
  <c r="E97" i="4"/>
  <c r="E124" i="4"/>
  <c r="E121" i="4"/>
  <c r="E55" i="1"/>
  <c r="C125" i="4"/>
  <c r="E72" i="4"/>
  <c r="E85" i="1"/>
  <c r="F21" i="1" l="1"/>
  <c r="D57" i="1"/>
  <c r="F25" i="1"/>
  <c r="F55" i="1"/>
  <c r="D85" i="1"/>
  <c r="F85" i="1" s="1"/>
  <c r="E57" i="1"/>
  <c r="E138" i="1"/>
  <c r="E125" i="4"/>
  <c r="D469" i="2"/>
  <c r="D468" i="2"/>
  <c r="E469" i="2"/>
  <c r="E468" i="2"/>
  <c r="F138" i="1" l="1"/>
  <c r="F57" i="1"/>
  <c r="F468" i="2"/>
  <c r="F469" i="2"/>
  <c r="E471" i="2"/>
  <c r="D471" i="2"/>
  <c r="F471" i="2" l="1"/>
</calcChain>
</file>

<file path=xl/sharedStrings.xml><?xml version="1.0" encoding="utf-8"?>
<sst xmlns="http://schemas.openxmlformats.org/spreadsheetml/2006/main" count="1572" uniqueCount="629">
  <si>
    <t>Всего по краевым и поселенческим программам</t>
  </si>
  <si>
    <t>Вышестеблиевское сельское поселение</t>
  </si>
  <si>
    <t>Ахтанизовское сельское поселение</t>
  </si>
  <si>
    <t>Голубицкое сельское поселение</t>
  </si>
  <si>
    <t>Запорожское сельское поселение</t>
  </si>
  <si>
    <t>Сенное сельское поселение</t>
  </si>
  <si>
    <t>Старотитаровское сельское поселение</t>
  </si>
  <si>
    <t>Таманское сельское поселение</t>
  </si>
  <si>
    <t>Новотаманское сельское поселение</t>
  </si>
  <si>
    <t>Курчанское сельское поселение</t>
  </si>
  <si>
    <t>Краснострельское сельское поселение</t>
  </si>
  <si>
    <t>Фонталовское сельское поселение</t>
  </si>
  <si>
    <t>Темрюкское городское поселение</t>
  </si>
  <si>
    <t>Итого по программам поселений:</t>
  </si>
  <si>
    <t>х</t>
  </si>
  <si>
    <t>Количество реализуемых программ в поселениях</t>
  </si>
  <si>
    <t>Поселения Темрюкского района</t>
  </si>
  <si>
    <t>Источник финансирования</t>
  </si>
  <si>
    <t>Освоено за отчетный период, тыс. руб.</t>
  </si>
  <si>
    <t xml:space="preserve">краевой бюджет </t>
  </si>
  <si>
    <t>местный бюджет</t>
  </si>
  <si>
    <t>Исполнение муниципальных программ поселениями, в %</t>
  </si>
  <si>
    <t>Всего</t>
  </si>
  <si>
    <t>Муниципальные программы поселений</t>
  </si>
  <si>
    <t>Ахтанизовское</t>
  </si>
  <si>
    <t>Вышестеблиевское</t>
  </si>
  <si>
    <t>Голубицкое</t>
  </si>
  <si>
    <t>Краснострельское</t>
  </si>
  <si>
    <t>Курчанское</t>
  </si>
  <si>
    <t>Новотаманское</t>
  </si>
  <si>
    <t>Запорожское</t>
  </si>
  <si>
    <t>Сенное</t>
  </si>
  <si>
    <t>Старотитаровское</t>
  </si>
  <si>
    <t>Таманское</t>
  </si>
  <si>
    <t>Темрюкское</t>
  </si>
  <si>
    <t>Фонталовское</t>
  </si>
  <si>
    <t>Муниципальное имущество и земельные ресурсы</t>
  </si>
  <si>
    <t>Муниципальная программа "Эффективное муниципальное управление"</t>
  </si>
  <si>
    <t xml:space="preserve">Муниципальная программа "Мероприятия праздничных дней и памятных дат в Ахтанизовском сельском поселении Темрюкского района" </t>
  </si>
  <si>
    <t>Муниципальная программа "Компенсационные выплаты руководителям органов территориального общественного самоуправления Ахтанизовского сельского поселения Темрюкского района"</t>
  </si>
  <si>
    <t>Муниципальная программа "Сохранение и охрана объектов культурного наследия (памятников истории и культуры) местного значения Ахтанизовского сельского поселения Темрюкского района"</t>
  </si>
  <si>
    <t>Муниципальная программа "Развитие жилищно-коммунального хозяйства Ахтанизовского сельского поселения Темрюкского района"</t>
  </si>
  <si>
    <t>Муниципальная программа "Развитие сети автомобильных дорог  Ахтанизовского сельского поселения Темрюкского района"</t>
  </si>
  <si>
    <t>Муниципальная программа "Развитие физической культуры и массового спорта в Ахтанизовском сельском поселении Темрюкского района"</t>
  </si>
  <si>
    <t>Муниципальная программа "Молодежь ст. Ахтанизовской" Ахтанизовского сельского поселения Темрюкского района</t>
  </si>
  <si>
    <t>Муниципальная программа "Развитие культуры Ахтанизовского сельского поселения Темрюкского района"</t>
  </si>
  <si>
    <t>Муниципальная программа "Пенсионное обеспечение за выслугу лет лицам, замещающим муниципальные должности и должности муниципальных служащих Ахтанизовского сельского поселения Темрюкского района"</t>
  </si>
  <si>
    <t>Молодежная политика</t>
  </si>
  <si>
    <t>Малый бизнес</t>
  </si>
  <si>
    <t>Водоснабжение. Водоотведение</t>
  </si>
  <si>
    <t>Газификация</t>
  </si>
  <si>
    <t>Наружное освещение</t>
  </si>
  <si>
    <t>Обеспечение жильем и земельными участками</t>
  </si>
  <si>
    <t>Прочие</t>
  </si>
  <si>
    <t>Муниципальная программа «Обеспечение безопасности населения Голубицкого сельского поселения Темрюкского района»</t>
  </si>
  <si>
    <t xml:space="preserve">Муниципальная программа «Поддержка малого и среднего предпринимательства в Голубицком сельском поселении Темрюкского района" </t>
  </si>
  <si>
    <t xml:space="preserve">Муниципальная программа "Развитие культуры  Голубицкого сельского поселения Темрюкского района" </t>
  </si>
  <si>
    <t xml:space="preserve">Муниципальная программа Голубицкого сельского поселения Темрюкского района «Развитие информационного общества» </t>
  </si>
  <si>
    <t xml:space="preserve">Муниципальная программа «Развитие физической культуры и массового спорта в Голубицком сельском поселении Темрюкского района» </t>
  </si>
  <si>
    <t>Муниципальная программа «Реализация молодежной политики в Голубицком сельском поселении Темрюкского района»</t>
  </si>
  <si>
    <t xml:space="preserve">Муниципальная программа «Пенсионное обеспечение за выслугу лет лицам, замещавших муниципальные должности и должности муниципальных служащих Голубицкого сельского поселения Темрюкского района» </t>
  </si>
  <si>
    <t xml:space="preserve">Муниципальная программа Голубицкого сельского поселения Темрюкского района «Эффективное муниципальное управление» </t>
  </si>
  <si>
    <t>Муниципальная программа Сенного сельского поселения Темрюкского района «Эффективное муниципальное управление»</t>
  </si>
  <si>
    <t>Муниципальная программа «Развитие  архивного дела в Сенном сельском поселении Темрюкского района»</t>
  </si>
  <si>
    <t>Муниципальная программа "Обеспечение информационного освещения деятельности администрации Сенного сельского поселения Темрюкского района"</t>
  </si>
  <si>
    <t>Муниципальная программа «Развитие, эксплуатация и обслуживание информационно-коммуникационных технологий администрации Сенного сельского поселения Темрюкского района»</t>
  </si>
  <si>
    <t>Муниципальная программа «Обеспечение безопасности населения Сенного сельского поселения Темрюкского района»</t>
  </si>
  <si>
    <t xml:space="preserve">Муниципальная программа «Молодежь Сенного сельского поселения Темрюкского района»  </t>
  </si>
  <si>
    <t xml:space="preserve">Муниципальная программа «Развитие культуры  Сенного сельского поселения Темрюкского района»                                                            </t>
  </si>
  <si>
    <t>Муниципальная программа «Мероприятия праздничных дней и памятных дат в Сенном сельском поселении Темрюкского района»</t>
  </si>
  <si>
    <t>Муниципальная программа «Сохранение, использование и популяризация памятников истории и культуры местного значения, расположенных на территории Сенного сельского поселения Темрюкского района»</t>
  </si>
  <si>
    <t>Муниципальная программа «Пенсионное обеспечение за выслугу лет лицам, замещавшим муниципальные должности и должности муниципальной службы администрации в Сенном сельском поселении Темрюкского района»</t>
  </si>
  <si>
    <t>Муниципальная программа «Развитие физической культуры и массового спорта в Сенном сельском поселении Темрюкского района»</t>
  </si>
  <si>
    <t>ИТОГО ПО РАЗДЕЛУ</t>
  </si>
  <si>
    <t>ИТОГО</t>
  </si>
  <si>
    <t>Муниципальная программа Темрюкского городского поселения Темрюкского района «Управление муниципальным имуществом»</t>
  </si>
  <si>
    <t xml:space="preserve">Муниципальная программа Темрюкского городского поселения Темрюкского района «Календарь памятных дат» </t>
  </si>
  <si>
    <t>Муниципальная  программа Темрюкского городского поселения Темрюкского района «Обеспечение деятельности подведомственных муниципальных учреждений»</t>
  </si>
  <si>
    <t>Муниципальная программа Темрюкского городского поселения Темрюкского района «Обеспечение информационного освещения деятельности органов местного самоуправления»</t>
  </si>
  <si>
    <t>Муниципальная программа Темрюкского городского поселения Темрюкского района "Развитие, эксплуатация и обслуживание информационно- коммуникационных технологий"</t>
  </si>
  <si>
    <t>Муниципальная программа Темрюкского городского поселения Темрюкского района «Противодействие коррупции»</t>
  </si>
  <si>
    <t>Муниципальная программа  Темрюкского городского поселения Темрюкского района «Развитие муниципальной службы»</t>
  </si>
  <si>
    <t>Муниципальная программа Темрюкского городского поселения Темрюкского района "Обеспечение первичных мер пожарной безопасности"</t>
  </si>
  <si>
    <t>Муниципальная программа Темрюкского городского поселения Темрюкского района "Профилактика терроризма и экстремизма"</t>
  </si>
  <si>
    <t>Муниципальная программа Темрюкского городского поселения Темрюкского района «Обеспечение равной доступности транспортных услуг населению»</t>
  </si>
  <si>
    <t>Муниципальная программа  Темрюкского городского поселения Темрюкского района «Повышение безопасности дорожного движения»</t>
  </si>
  <si>
    <t>Муниципальная программа  Темрюкского городского поселения Темрюкского района "Поддержка малого и среднего предпринимательства"</t>
  </si>
  <si>
    <t>Муниципальная программа  Темрюкского городского поселения Темрюкского района "Развитие систем водоснабжения"</t>
  </si>
  <si>
    <t>Муниципальная программа Темрюкского городского поселения Темрюкского района "Развитие газоснабжения"</t>
  </si>
  <si>
    <t>Муниципальная программа Темрюкского городского поселения Темрюкского района "Организация благоустройства территории"</t>
  </si>
  <si>
    <t>Муниципальная программа Темрюкского городского поселения Темрюкского района «Ритуальные услуги»</t>
  </si>
  <si>
    <t>Муниципальная программа Темрюкского городского поселения Темрюкского района «Молодежь Темрюка»</t>
  </si>
  <si>
    <t>Муниципальная программа Темрюкского городского поселения Темрюкского района «Развитие сферы культуры»</t>
  </si>
  <si>
    <t>Муниципальная программа Темрюкского городского поселения Темрюкского района "Адресная помощь гражданам, попавшим в трудную жизненную ситуацию"</t>
  </si>
  <si>
    <t>Муниципальная программа Темрюкского городского поселения Темрюкского района "Поддержка социально ориентированных некоммерческих организаций"</t>
  </si>
  <si>
    <t>Муниципальная программа Темрюкского городского поселения Темрюкского района «Развитие физической культуры и спорта»</t>
  </si>
  <si>
    <t>Итого, в том числе:</t>
  </si>
  <si>
    <t>Поддержка социально - ориентированных некоммерческих организаций</t>
  </si>
  <si>
    <t>Муниципальная программа «Противодействие коррупции в Сенном сельском поселении Темрюкского района»</t>
  </si>
  <si>
    <t>Обеспечение безопасности населения</t>
  </si>
  <si>
    <t>Доступная среда</t>
  </si>
  <si>
    <t>Развитие культуры</t>
  </si>
  <si>
    <t>Развитие физической культуры и спорта</t>
  </si>
  <si>
    <t>Развитие жилищно-коммунального хозяйства</t>
  </si>
  <si>
    <t>ВСЕГО по программам поселений:</t>
  </si>
  <si>
    <t xml:space="preserve">Государственные программы Краснодарского края, в которых приняли участие поселения </t>
  </si>
  <si>
    <t>Муниципальная программа  Темрюкского городского поселения Темрюкского района "Водоотведение"</t>
  </si>
  <si>
    <t>Уточненный план, тыс. руб.</t>
  </si>
  <si>
    <t>Примечание</t>
  </si>
  <si>
    <t>Субсидии из краевого бюджета на осуществление полномочий</t>
  </si>
  <si>
    <t>местный бюджет (софинансирование)</t>
  </si>
  <si>
    <t>Муниципальный программа "Социально-культурное развитие Новотаманского сельского поселения Темрюкского района на 2018-2020 годы"</t>
  </si>
  <si>
    <t>Муниципальная программа "Капитальный ремонт и ремонт автомобильных дорог местного значения Новотаманского селського поселения Темрюкского района на 2018-2020 годы"</t>
  </si>
  <si>
    <t>Муниципальная программа "Эффективное муниципальное управление на 2018-2020 годы Новотаманскосго сельского поселения Темрюкского района</t>
  </si>
  <si>
    <t>Муниципальная программа "Компенсационные выплаты руководителям органов территориального общественного самоуправлениея Новотаманского сельского поселения Темрюкского района" на 2018-2020  годы</t>
  </si>
  <si>
    <t>Муниципальная программа "Развитие, эксплуатация и обслуживание информационно-коммуникационных технологий администрации Новотаманского сельского поселения Темрюкского района на 2018 - 2020 годы"</t>
  </si>
  <si>
    <t>Муниципальная программа "Обеспечение информационного освещения деятельности администрации Новотаманского сельского поселения Темрюкского района на 2018 - 2020 годы"</t>
  </si>
  <si>
    <t>Муниципальная программа "Противодействие коррупции в Новотаманском сельском поселении на 2018- 2020 годы"</t>
  </si>
  <si>
    <t>Муниципальная программа "Пожарная безопасность в Таманском сельском поселении Темрюкского района на 2018-2020 годы"</t>
  </si>
  <si>
    <t>Муниципальная программа "Повышение безопасности дорожного движения на территории Новотаманского сельского поселения Темрюкского района на 2018-2020 годы"</t>
  </si>
  <si>
    <t>Муниципальная программа "Поддержка малого и среднего предпринимательство в Новотаманском сельском поселении Темрюкского района" на 2018-2020 годы</t>
  </si>
  <si>
    <t>Муниципальная программа "Благоустройство территории Новотаманского сельского поселения Темрюкского района на 2018-2020 годы"</t>
  </si>
  <si>
    <t xml:space="preserve">Муниципальная программа "Решение социально-значимых задач Новотаманского сельского поселения на 2018-2020 годы" </t>
  </si>
  <si>
    <t>Муниципальная программа "Пенсионное обеспечение за выслугу лет лицам, замещавшим муниципальные должности и должности муниципальной службы Новотаманского сельского поселения Темрюкского района на 2018-2020  годы"</t>
  </si>
  <si>
    <t>Муниципальная программа "Развитие массового спорта на Тамани" на 2018-2020 годы Новотаманского сельского поселения Темрюкского района</t>
  </si>
  <si>
    <t>Муниципальная программа "Поддержка социально ориентированных некоммерческих организаций, осуществляющих деятельность на территории Новотаманского сельского поселения Темрюкского района  на 2018-2020 годы"</t>
  </si>
  <si>
    <t>Муниципальная программа "Развитие сети автомобильных дорог Голубицкого сельского поселения Темрюкского района"</t>
  </si>
  <si>
    <t>Муниципальная программа «Формирование комфортной городской среды в  Сенном сельском поселении Темрюкского района»</t>
  </si>
  <si>
    <t>Муниципальная программа  Темрюкского городского поселения Темрюкского района "Формирование муниципального жилищного фонда"</t>
  </si>
  <si>
    <t>Муниципальная программа "Развитие, эксплуатация и обслуживание информационно-коммуникационных технологий администрации Вышестеблиевского сельского поселения Темрюкского района"</t>
  </si>
  <si>
    <t>Муниципальная программа «Развитие жилищно-коммунального хозяйства» Сенного сельского поселения Темрюкского района</t>
  </si>
  <si>
    <t>-</t>
  </si>
  <si>
    <t>Муниципальная программа "Укрепление правопорядка, профилактика правонарушений и усиление борьбы с преступностью в Новотаманского сельском поселении Темрюкского района на 2018-2020 годы"</t>
  </si>
  <si>
    <t>Муниципальная программа Темрюкского городского поселения Темрюкского района "Обеспечение земельных участков, предоставленных многодетным семьям, инженерной инфраструктурой в целях жилищного строительства""</t>
  </si>
  <si>
    <t>Исполнение программ поселениями, в %</t>
  </si>
  <si>
    <t xml:space="preserve">ИТОГО </t>
  </si>
  <si>
    <t>ВСЕГО ПО ГОСУДАРСТВЕННЫМ ПРОГРАММАМ</t>
  </si>
  <si>
    <t>ИТОГО по государственным программам</t>
  </si>
  <si>
    <t>ИТОГО по государственным и муниципальным программам поселений</t>
  </si>
  <si>
    <t>Итого по государственным программам:</t>
  </si>
  <si>
    <t xml:space="preserve">Муниципальная программа «Повышение безопасности дорожного движения на территории Сенного сельского поселения Темрюкского района»                                    </t>
  </si>
  <si>
    <t xml:space="preserve">Муниципальная программа «Строительство, реконструкция, капитальный ремонт, ремонт и содержание автомобильных дорог местного значения Сенного сельского поселения Темрюкского района»                                    </t>
  </si>
  <si>
    <t>Поддержка деятельности ТОСов</t>
  </si>
  <si>
    <t>Дорожная деятельность</t>
  </si>
  <si>
    <t>Муниципальная программа "Обеспечение безопасности  Вышестеблиевского сельского поселения Темрюкского района "</t>
  </si>
  <si>
    <t>Муниципальная программа "Оформление прав на объекты недвижимости Новотаманского сельского поселения Темрюкского района" на 2019-2021 годы</t>
  </si>
  <si>
    <t xml:space="preserve">Муниципальная  программа «Противодействие коррупции в Таманском сельском поселении Темрюкского района» </t>
  </si>
  <si>
    <t>Муниципальная программа "Формирование доступной среды жизнедеятельности для инвалидов в Таманском сельском поселении Темрюкского района"</t>
  </si>
  <si>
    <t>Муниципальная программа "Формирование комфортной городской среды Таманского сельского поселения Темрюкского района"</t>
  </si>
  <si>
    <t>Муниципальная программа "Повышение квалификации, обучение муниципальных служащих"</t>
  </si>
  <si>
    <t>Муниципальная программа «Охрана и сохранение объектов историко-культурного наследия, расположенных на территории Таманского сельского поселения Темрюкского района»</t>
  </si>
  <si>
    <t>Муниципальная программа «Управление муниципальным имуществом Таманского сельского поселения Темрюкского района»</t>
  </si>
  <si>
    <t>Муниципальная программа Темрюкского городского поселения Темрюкского района «Развитие органов территориального общественного самоуправления Темрюкского городского поселения Темрюкского района»</t>
  </si>
  <si>
    <t>Муниципальная программа Темрюкского городского поселения Темрюкского района "Подготовка градостроительной документации"</t>
  </si>
  <si>
    <t>Муниципальная программа Темрюкского городского поселения Темрюкского района "Подготовка землеустроительной документации"</t>
  </si>
  <si>
    <t>Муниципальная программа Темрюкского городского поселения Темрюкского района "Улучшение условий и охраны труда в Темрюкском городском поселении Темрюкского района"</t>
  </si>
  <si>
    <t>федеральный бюджет</t>
  </si>
  <si>
    <t xml:space="preserve">федеральный бюджет </t>
  </si>
  <si>
    <t>Муниципальная программа "Содержание и материально-техническое обеспечение деятельности администрации Ахтанизовского сельского поселения Темрюкского района"</t>
  </si>
  <si>
    <t>Муниципальная программа "Развитие сферы культуры в Курчанском сельском поселении Темрюкского района на 2019-2021 годы"</t>
  </si>
  <si>
    <t xml:space="preserve">Муниципальная программа "Реализация муниципальных функций, связанных с муниципальным управлением на 2019-2021 годы" Курчанского сельского поселения Темрюкского района </t>
  </si>
  <si>
    <t>Муниципальная программа "Компенсационные выплаты руководителям органов территориального общественного самоуправления Курчанского сельского поселения Темрюкского района на 2019-2021 годы"</t>
  </si>
  <si>
    <t>Муниципальная программа "Управление и контроль за муниципальным имуществом и земельными ресурсами на территории Курчанского сельского поселения Темрюкского района на 2019-2021 годы"</t>
  </si>
  <si>
    <t>Муниципальная программа "Формирование доступной среды жизнедеятельности для инвалидов в Курчанском сельском поселении Темрюкского района на 2019-2021 годы"</t>
  </si>
  <si>
    <t>Муниципальная программа "Развитие, эксплуатация и обслуживание информационно-коммуникационных технологий администрации Курчанского сельского поселения Темрюкского района на 2019-2021 годы"</t>
  </si>
  <si>
    <t>Муниципальная программа "Обеспечение информационного освещения деятельности администрации Курчанского сельского поселения Темрюкского района на 2019-2021 годы"</t>
  </si>
  <si>
    <t>Муниципальная программа "Защита населения и территорий Курчанского сельского поселения Темрюкского района от чрезвычайных ситуаций на 2019-2021 годы"</t>
  </si>
  <si>
    <t>Муниципальная программа "Обеспечение первичных мер пожарной безопасности в Курчанском сельском поселении Темрюкского района на 2019-2021 годы"</t>
  </si>
  <si>
    <t>Муниципальная программа "Укрепление правопорядка, профилактика правонарушений, усиление борьбы с преступностью в Курчанском сельском поселении Темрюкского района на 2019-2021 годы"</t>
  </si>
  <si>
    <t>Муниципальная программа «Противодействие коррупции в органах местного самоуправления Курчанского сельского поселения Темрюкского района на 2019-2021 годы»</t>
  </si>
  <si>
    <t>Муниципальная программа "Повышение безопасности дорожного движения на территории Курчанского сельского поселения Темрюкского района на 2019-2021 годы"</t>
  </si>
  <si>
    <t>Муниципальная программа «Поддержка малого и среднего предпринимательства в Курчанском сельском поселении Темрюкского района на 2019-2021 годы»</t>
  </si>
  <si>
    <t>Муниципальная программа "Развитие водоснабжения населенных пунктов Курчанского сельского поселения Темрюкского района на 2019-2021 годы"</t>
  </si>
  <si>
    <t>Муниципальная программа "Газификация Курчанского сельского поселения Темрюкского района на 2019-2021 годы"</t>
  </si>
  <si>
    <t>Муниципальная программа "Благоустройство территории Курчанского сельского поселения Темрюкского района на 2019-2021 годы"</t>
  </si>
  <si>
    <t>Муниципальная программа "Развитие систем наружного освещения Курчанского сельского поселения Темрюкского района на 2019-2021 годы"</t>
  </si>
  <si>
    <t>Муниципальная программа "Молодежь Курчанского сельского поселения Темрюкского района на 2019-2021 годы"</t>
  </si>
  <si>
    <t>Муниципальная программа "Пенсионное обеспечение за выслугу лет лицам, замещавшим муниципальные должности и должности муниципальной службы Курчанского сельского поселения Темрюкского района на 2019-2021 годы"</t>
  </si>
  <si>
    <t>Муниципальная программа "Охрана и сохранение объектов культурного наследия, расположенных на территории Курчанского сельского поселения Темрюкского района на 2019-2021 годы"</t>
  </si>
  <si>
    <t>Муниципальная программа "Развитие массового спорта в Курчанском сельском поселении Темрюкского района на 2019-2021 года"</t>
  </si>
  <si>
    <t>Муниципальная программа "Развитие, эксплуатация и обслуживание информационно-коммуникационных технологий администрации Краснострельского сельского поселения Темрюкского района"</t>
  </si>
  <si>
    <t>Муниципальная программа "Обеспечение информационного освещения деятельности администрации Краснострельского сельского поселения Темрюкского района"</t>
  </si>
  <si>
    <t>Муниципальная программа "Ремонт здания администрации Краснострельского сельского поселения Темрюкского района"</t>
  </si>
  <si>
    <t>Муниципальная программа "Поддержка деятельности территориального общественного самоуправления на территории Краснострельского сельского поселения Темрюкского района"</t>
  </si>
  <si>
    <t>Муниципальная программа «Противодействие коррупции в Краснострельском сельском поселении Темрюкского района»</t>
  </si>
  <si>
    <t>Муниципальная программа "Повышение безопасности дорожного движения на территории  Краснострельского сельского поселения Темрюкского района"</t>
  </si>
  <si>
    <t>Муниципальная программа «Поддержка и развитие малого и среднего предпринимательства в Краснострельском сельском поселении Темрюкского района»</t>
  </si>
  <si>
    <t xml:space="preserve">Муниципальная программа "Развитие инженерной инфраструктуры в Краснострельском сельском поселении Темрюкского района" </t>
  </si>
  <si>
    <t>Муниципальная программа Краснострельского сельского поселения Темрюкского района "Развитие жилищно-коммунального хозяйства Краснострельского сельского поселения Темрюкского района"</t>
  </si>
  <si>
    <t>Муниципальная программа "Реализация молодежной политики в Краснострельском сельском поселении Темрюкского района"</t>
  </si>
  <si>
    <t>Муниципальная программа "Развитие культуры Краснострельского сельского поселения Темрюкского района"</t>
  </si>
  <si>
    <t>Муниципальная программа "Сохранение, использование и охрана объектов культурного наследия (памятников истории и культуры) местного значения, расположенных на территории Краснострельского сельского поселения Темрюкского района"</t>
  </si>
  <si>
    <t>Муниципальная программа "Пенсионное обеспечение за выслугу лет лицам, замещавшим муниципальные должности и должности  муниципальной службы Краснострельского сельского поселения Темрюкского района"</t>
  </si>
  <si>
    <t>Муниципальная программа "Развитие массового спорта в Краснострельском сельском поселении Темрюкского района"</t>
  </si>
  <si>
    <t>Муниципальная программа "Поддержка социально ориентированных некоммерческих организаций, осуществляющих деятельность на территории Краснострельского сельского поселения Темрюкского района"</t>
  </si>
  <si>
    <t>Муниципальная программа «Формирование доступной среды в Сенном сельском поселении Темрюкского района»</t>
  </si>
  <si>
    <t>Муниципальная программа "Создание условий для эффективного функционирования системы органов местного самоуправления в Таманском сельском поселении Темрюкского района"</t>
  </si>
  <si>
    <t>Муниципальная программа «Проведение праздников, смотров- конкурсов фестивалей в Таманском сельском поселении Темрюкского района»</t>
  </si>
  <si>
    <t>Муниципальная программа "Компенсационные выплаты руководителям органов территориальных общественных самоуправлений Таманского сельского поселения Темрюкского района"</t>
  </si>
  <si>
    <t>Муниципальная программа "Развитие информационного общества в Таманском сельском поселении Темрюкского района"</t>
  </si>
  <si>
    <t>Муниципальная программа "Развитие архивного дела Таманского сельского поселения Темрюкского района"</t>
  </si>
  <si>
    <t>Муниципальная программа "Обеспечение безопасности населения в Таманском сельском поселении Темрюкского района"</t>
  </si>
  <si>
    <t>Муниципальная программа "Пожарная безопасность в Таманском сельском поселении Темрюкского района"</t>
  </si>
  <si>
    <t>Муниципальная программа "Ремонт и содержание автомобильных дорог местного значения Таманского сельского поселения Темрюкского района"</t>
  </si>
  <si>
    <t>Муниципальная программа "Поддержка малого и среднего предпринимательства в Таманском сельском поселении Темрюкского района"</t>
  </si>
  <si>
    <t>Муниципальная программа "Газификация Таманского сельского поселения Темрюкского района"</t>
  </si>
  <si>
    <t>Муниципальная программа "Развитие водоснабжения и водоотведения Таманского сельского поселения Темрюкского района"</t>
  </si>
  <si>
    <t>Муниципальная программа «Молодежь Тамани» в Таманском сельском поселении Темрюкского района»</t>
  </si>
  <si>
    <t>Муниципальная программа "Благоустройство территории Таманского сельского поселения Темрюкского района"</t>
  </si>
  <si>
    <t>Муниципальная программа "Развитие физической культуры и спорта в Таманском сельском поселении Темрюкского района"</t>
  </si>
  <si>
    <t>Муниципальная программа «Поддержка социально-ориентированных некоммерческих организаций, осуществляющих деятельность на территории Таманского сельского поселения Темрюкского района»</t>
  </si>
  <si>
    <t xml:space="preserve">Таманское сельское поселение                                </t>
  </si>
  <si>
    <t>1. Государственная программа Краснодарского края "Развитие жилищно-коммунального хозяйства"</t>
  </si>
  <si>
    <t>Муниципальная программа «Пенсионное обеспечение за выслугу лет лицам, замещавшим муниципальные должности и должности муниципальных служащих Таманского сельского поселения Темрюкского района»</t>
  </si>
  <si>
    <t>Комфортная городская среда</t>
  </si>
  <si>
    <t>Муниципальная программа "Повышение квалификации работников казенных и бюджетных учреждениий Голубицкого селького поселения Темрюкского района"</t>
  </si>
  <si>
    <t>краевой бюджет</t>
  </si>
  <si>
    <t>Муниципальная программа "Формирование комфортной городской среды Старотитаровского сельского поселения Темрюкского района на 2018-2022 годы"</t>
  </si>
  <si>
    <t>Государственная программа Краснодарского края "Развитие сети автомобильных дорог" с участием Ахтанизовского сельского поселения Темрюкского района в рамках реализации муниципальной программы "Развитие сети автомобильных дорог  Ахтанизовского сельского поселения Темрюкского района"</t>
  </si>
  <si>
    <t xml:space="preserve">Государственная программа Краснодарского края «Развитие культуры»  с участием Голубицкого сельского поселения Темрюкского района в рамках реализации муниципальной программы "Развитие культуры  Голубицкого сельского поселения Темрюкского района"
</t>
  </si>
  <si>
    <t>Государственная программа Краснодарского края "Развитие сети автомобильных дорог" с участием Сенного сельского поселения Темрюкского района в рамках реализации муниципальной программы «Строительство, реконструкция, капитальный ремонт, ремонт и содержание автомобильных дорог местного значения Сенного сельского поселения Темрюкского района"</t>
  </si>
  <si>
    <t xml:space="preserve">Сенное   </t>
  </si>
  <si>
    <t xml:space="preserve">Запорожское   </t>
  </si>
  <si>
    <t>Муниципальная программа «Формирование комфортной городской среды Запорожского сельского поселения Темрюкского района»</t>
  </si>
  <si>
    <t>Муниципальная программа "Формирование комфортной городской среды" Новотаманского сельского поселения Темрюкского района на 2018 -2022 годы"</t>
  </si>
  <si>
    <t>Муниципальная программа "Формирование современной городской среды Курчанского сельского поселения Темрюкского района на 2019 -2021 годы"</t>
  </si>
  <si>
    <t>Государственная программа Краснодарского края "Развитие сети автомобильных дорог" с участием Краснострельского сельского поселения Темрюкского района в рамках реализации муниципальной программы "Повышение безопасности дорожного движения на территории  Краснострельского сельского поселения Темрюкского района"</t>
  </si>
  <si>
    <t xml:space="preserve">Муниципальная программа "Формирование современной городской среды на 2018-2022 годы" Краснострельского сельского поселения Темрюкского района </t>
  </si>
  <si>
    <t>Муниципальная программа "Развитие систем наружного освещения, энергосбережения и повышения энергетической эффективности Таманского сельского поселения Темрюкского района"</t>
  </si>
  <si>
    <t xml:space="preserve">Муниципальная программа "Формирование комфортной городской среды Темрюкского городского поселения Темрюкского района на 2018-2024 годы" </t>
  </si>
  <si>
    <t>Муниципальная программа Темрюкского городского поселения Темрюкского района "Участие в предупреждении и ликвидации последствий чрезвычайных ситуаций"</t>
  </si>
  <si>
    <t>Финансовое обеспечение деятельности органов местного самоуправления и подведомственных учреждений</t>
  </si>
  <si>
    <t xml:space="preserve">Муниципальная программа Голубицкого сельского поселения Темрюкского района «Развитие жилищно-коммунального хозяйства" </t>
  </si>
  <si>
    <t>Муниципальная программа "Обеспечение безопасности населения Ахтанизовского сельского поселения Темрюкского района"</t>
  </si>
  <si>
    <t xml:space="preserve">Муниципальная программа «Сохранение, использование и охрана объектов культурного наследия (памятников истории и культуры) местного значения Голубицкого сельского поселения Темрюкского района» </t>
  </si>
  <si>
    <t>финансовое обеспечение деятельности администрации и ведение бухгалтерского учета  (заработная плата, начисления, налоги, коммунальные платежи, материально-техническое обеспечение и пр.)</t>
  </si>
  <si>
    <t xml:space="preserve">Муниципальная программа Ахтанизовского сельского поселения "Поддержка малого и среднего предпринимательства на территории Ахтанизовского сельского поселения Темрюкского района" </t>
  </si>
  <si>
    <t>ежемесячная выплата за выслугу лет - 4 человекам</t>
  </si>
  <si>
    <t xml:space="preserve">освещение деятельности администрации и Совета Сенного сельского поселения в средствах массовой информации (газета "Тамань") и на официальном сайте </t>
  </si>
  <si>
    <t>эксплуатация и обслуживание информационно- телекоммуникационной инфраструктуры</t>
  </si>
  <si>
    <t>организация и проведение праздничных мероприятий, чествование почетных жителей, приобретение сувенирной продукции</t>
  </si>
  <si>
    <t>ежемесячная выплата за выслугу лет - 3 человека</t>
  </si>
  <si>
    <t>Муниципальная программа «Благоустройство Сенного сельского поселения Темрюкского района»</t>
  </si>
  <si>
    <t>выплаты руководителям ТОС -3 человека</t>
  </si>
  <si>
    <t>ежемесячная выплата за выслугу лет - 1 человеку</t>
  </si>
  <si>
    <t>организация и проведение спортивных мероприятий, приобретены сетки для настольного тениса,  волейбольная, футбольная, мячи, ракетки, медали, кубки, табло перекидное</t>
  </si>
  <si>
    <t>выплаты руководителям ТОС - 8 человек</t>
  </si>
  <si>
    <t>ежемесячная выплата за выслугу лет -3 человекам</t>
  </si>
  <si>
    <t xml:space="preserve">оказана финансовая поддержка  обществу ветеранов поселения </t>
  </si>
  <si>
    <t>выплаты руководителям ТОС -5 человек</t>
  </si>
  <si>
    <t>информационное освещение нормативно-правовых актов  администрации в газете "Тамань"</t>
  </si>
  <si>
    <t>ежемесячная выплата за выслугу лет - 2 человека</t>
  </si>
  <si>
    <t>Муниципальная программа Краснострельского сельского поселения Темрюкского района "Эффективное муниципальное управление  Краснострельского сельского поселения Темрюкского района"</t>
  </si>
  <si>
    <t>Муниципальная программа Краснострельского сельского поселения Темрюкского района "Обеспечение функций муниципальных казенных учреждений в Краснострельском сельском поселении Темрюкского района"</t>
  </si>
  <si>
    <t>выплаты руководителям ТОС - 6 человек</t>
  </si>
  <si>
    <t>Муниципальная программа "Предупреждение чрезвычайных ситуаций и обеспечение пожарной безопасности на территории Краснострельского сельского поселения Темрюкского района"</t>
  </si>
  <si>
    <t>Муниципальная программа "Укрепление правопорядка, профилактика правонарушений усилению борьбы с преступностью в Краснострельском сельском поселении Темрюкского района"</t>
  </si>
  <si>
    <t>Наименование государственной программы Краснодарского края/муниципальной программы поселений Темрюкского района</t>
  </si>
  <si>
    <t xml:space="preserve">Государственная программа Краснодарского края "Развитие сети автомобильных дорог" с участием Курчанского сельского поселения Темрюкского района в рамках реализации муниципальной программы  «Капитальный ремонт и ремонт автомобильных дорог на территории Курчанского сельского поселения Темрюкского района» на 2019-2021 годы
</t>
  </si>
  <si>
    <t>выплаты руководителям ТОС - 5 человек</t>
  </si>
  <si>
    <t>ежемесячная выплата за выслугу лет -1 человеку</t>
  </si>
  <si>
    <t>Муниципальная программа "Энергосбережение и повышение энергетической эффективности на территории Курчанского сельского поселения Темрюкского района на 2017-2019 годы"</t>
  </si>
  <si>
    <t>выплаты руководителям ТОС - 9 человек. Выплачено денежное поощрение ежеквартального конкурса "Лучший орган ТОС" за 1, 2, 3 места</t>
  </si>
  <si>
    <t xml:space="preserve">оказана финансовая поддержка 1 социально ориентированной некоммерческой организации </t>
  </si>
  <si>
    <t>Освоено за отчетный период,                 тыс. руб.</t>
  </si>
  <si>
    <t>ежемесячная выплата за выслугу лет -2 чел.</t>
  </si>
  <si>
    <t>Муниципальная программа «Поддержка малого и среднего предпринимательства на территории Сенного сельского поселения Темрюкского района"</t>
  </si>
  <si>
    <t>финансовое обеспечение деятельности учреждения для выполнения муниципального задания, выполнены проектные работы по капитальному ремонту здания МБУ "Голубицкий КСЦ"</t>
  </si>
  <si>
    <t>Государственная программа Краснодарского края «Региональная политика и развитие гражданского общества» с участием Новотаманского сельского поселения Темрюкского района в рамках реализации муниципальной программы "Благоустройство территории Новотаманского сельского поселения Темрюкского района на 2018-2020 годы"</t>
  </si>
  <si>
    <t>Государственная программа Краснодарского края «Развитие санаторно-курортного  и туристского комплекса» с участием Новотаманского сельского поселения Темрюкского района в рамках реализации муниципальной программы "Развитие жилищно-коммунального хозяйства" Новотаманского сельского поселения Темрюкского района на 2018-2020 годы"</t>
  </si>
  <si>
    <t>Муниципальная программа «Комплексное развитие Вышестеблиевского сельского поселения Темрюкского района в сфере строительства, архитектуры и дорожного хозяйства» на 2020 год</t>
  </si>
  <si>
    <t>Муниципальная программа Вышестеблиевского сельского поселения "Поддержка и развитие малого и среднего предпринимательства в Вышестеблиевском сельском поселении Темрюкского района" на 2020 год</t>
  </si>
  <si>
    <t>Муниципальная программа «Поддержка социально ориентированных некоммерческих организаций, осуществляющих деятельность на территории Вышестеблиевского сельского поселения Темрюкского района» на 2020 год</t>
  </si>
  <si>
    <t>оказана финансовая поддержка: Темрюкской районной организации Краснодарской краевой ощественной организации ветеранов (пенсионеров, инвалидов) войны, труда Вооруженных сил и правоохранительных органов (первичная ветеранская организация ст. Вышестеблиевская) (15,0 тыс. рублей); Вышестеблиевкому хуторскому казачьему обществу Темрюкского района казачьему обществу Таманского отдельского казачьего общества Кубанского войскового казачьего общества (100,0 тыс. рублей)</t>
  </si>
  <si>
    <t>Муниципальная программа "Развитие жилищно-коммунального хозяйства" Вышестеблиевского сельского поселения Темрюкского района на 2020 год</t>
  </si>
  <si>
    <t>Муниципальная программа "Молодежь   Вышестеблиевского сельского поселения Темрюкского района " на 2020 год</t>
  </si>
  <si>
    <t>финансовое обеспечение деятельности МБУК "Вышестеблиевская ЦКС" для выполнения муниципального задания</t>
  </si>
  <si>
    <t>Муниципальная программа "Развитие культуры Вышестеблиевского сельского поселения Темрюкского района на 2020 год</t>
  </si>
  <si>
    <t>Государственная программа Краснодарского края "Развитие сети автомобильных дорог" с участием Вышестеблиевского сельского поселения Темрюкского района в рамках реализации муниципальной программы "Комплексное развитие Вышестеблиевского сельского поселения Темрюкского района в сфере строительства, архитектуры и дорожного хозяйства» на 2020 год</t>
  </si>
  <si>
    <t>Муниципальная программа "Социальная поддержка граждан Вышестеблиевского сельского поселения Темрюкского района" на 2020 год</t>
  </si>
  <si>
    <t>Муниципальная программа "Развитие массового спорта в Вышестеблиевском сельском поселении Темрюкского района на 2020 год"</t>
  </si>
  <si>
    <t>Муниципальная программа «Развитие информационного освещения деятельности администрации Ахтанизовского сельского поселения Темрюкского района»</t>
  </si>
  <si>
    <t>содержание WEB- сайта, публикация в СМИ, сопровождение, обновление и техобслуживание программных продуктов для обеспечения деятельности администрации</t>
  </si>
  <si>
    <t>Муниципальная программа "Формирование комфортной городской среды Ахтанизовского сельского поселения Темрюкского района на 2018 -2024 годы"</t>
  </si>
  <si>
    <t>приобретены пожарные гидранты (4 шт.)</t>
  </si>
  <si>
    <t>Государственная программа Краснодарского края "Развитие культуры" в рамках реализации муниципальной программы "Развитие культуры Краснострельского сельского поселения Темрюкского района"</t>
  </si>
  <si>
    <t>изготовление газеты "Курчанский Вестник", техническое сопровождение сайта, публикации в газете "Тамань"</t>
  </si>
  <si>
    <t>приобретение первичных средств пожаротушения, противопожарного инвентаря; ремонт пожарных гидрантов, заправка огнетушителей</t>
  </si>
  <si>
    <t>приобретение и монтаж видеорегистрационного оборудования для системы видеонаблюдения</t>
  </si>
  <si>
    <t xml:space="preserve"> выполнено эскизное решение "Парк" в пос. Светлый Путь Ленина</t>
  </si>
  <si>
    <t>изготовлены буклеты, листовки</t>
  </si>
  <si>
    <t>изготовлено: стенды, баннеры, информационные знаки</t>
  </si>
  <si>
    <t>расходы на проведение конкурса среди социально-ориентированных некоммерческих организаций в области поддержки ветеранов и организаций в области поддержки и развития наследия культурных традиций казачества</t>
  </si>
  <si>
    <t>Муниципальная программа "Приобретение коммунальной (специализированной) техники, автотранспортных средств для нужд Таманского сельского поселения Темрюкского района"</t>
  </si>
  <si>
    <t>Государственная программа Краснодарского края "Развитие сети автомобильных дорог" с участием Темрюкского городского поселения Темрюкского района в рамках реализации муниципальной программы   Темрюкского городского поселения Темрюкского района «Повышение безопасности дорожного движения»</t>
  </si>
  <si>
    <t>Государственная программа Краснодарского края "Развитие жилищно-коммунального хозяйства" с участием Темрюкского городского поселения Темрюкского района в рамках реализации муниципальной программы Темрюкского городского поселения Темрюкского района "Развитие систем водоснабжения"</t>
  </si>
  <si>
    <t>Муниципальная программа «Реализация муниципальных функций, связанных с муниципальным управлением» в Старотитаровском сельском поселении Темрюкского района на 2020 год</t>
  </si>
  <si>
    <t>Муниципальная программа «Обеспечение функций муниципальных казенных учреждений» в Старотитаровском сельском поселении Темрюкского района на 2020 год</t>
  </si>
  <si>
    <t>Муниципальная программа«Развитие информационного общества» в Старотитаровском сельском поселении Темрюкского района на 2020 год</t>
  </si>
  <si>
    <t>Муниципальная программа «Муниципальная политика и развитие гражданского общества»  в Старотитаровском сельском поселении Темрюкского района на 2020 год</t>
  </si>
  <si>
    <t>Муниципальная программа «Формирование доступной среды жизнедеятельности для инвалидов» в Старотитаровском сельском поселении Темрюкского района на 2020 год</t>
  </si>
  <si>
    <t>Муниципальная программа «Обеспечение безопасности населения  в Старотитаровском сельском поселении Темрюкского района» на 2020 год</t>
  </si>
  <si>
    <t>Муниципальная  программа «Противодействие коррупции в Старотитаровском сельском поселении Темрюкского района» на 2020 год</t>
  </si>
  <si>
    <t>Муниципальная программа «Комплексное и устойчивое развитие Старотитаровского  сельского поселения Темрюкского района в сфере строительства, архитектуры и дорожного хозяйства»на 2020 год</t>
  </si>
  <si>
    <t>Муниципальная программа «Поддержка и развитие малого и среднего предпринимательства» в Старотитаровском сельском поселении  Темрюкского района на 2020 год</t>
  </si>
  <si>
    <t>Муниципальная программа «О подготовке градостроительной и землеустроительной документации на территории  Старотитаровского сельского поселения Темрюкского района на 2020 год»</t>
  </si>
  <si>
    <t>Муниципальная программа  «Развитие жилищно-коммунального хозяйства» в Старотитаровском сельском поселении Темрюкского района на 2020 год</t>
  </si>
  <si>
    <t>Муниципальная программа «Молодежь станицы» Старотитаровского сельского поселения Темрюкского района на 2020 год</t>
  </si>
  <si>
    <t>Муниципальная программа «Развитие культуры Старотитаровского сельского поселения Темрюкского района» на 2020 год</t>
  </si>
  <si>
    <t>Муниципальная программа "Сохранение, использование и охрана обьектов культурного наследия(памятников истории и культуры) местного значения, расположенных на территрии Старотиатровского сельского поселения Темрюкского района на 2020 год</t>
  </si>
  <si>
    <t>Муниципальная программа "Поддержка социально ориентированных некомерческих организаций, осуществляющих свою деятельность на территории Старотитаровского сельского поселения Темрюкского района" на 2020 год</t>
  </si>
  <si>
    <t>Муниципальная программа "Пенсионное обеспечение за выслугу лет лицам, замещавшим муниципальные должности и должности муниципальной службы" Старотитаровского сельского поселения Темрюкского района на 2020 год</t>
  </si>
  <si>
    <t>Муниципальная программа «Развитие физической культуры и массового спорта на территории  Старотитаровского сельского поселения Темрюкского района на 2020 год</t>
  </si>
  <si>
    <t>Государственная программа Краснодарского края "Развитие сети автомобильных дорог" с участием Запорожского сельского поселения Темрюкского района в рамках реализации муниципальной программы "Капитальный ремонт и ремонт автомобильных дорог на территории  Запорожского  сельского поселения Темрюкского района на 2020 год"</t>
  </si>
  <si>
    <t>Муниципальная программа Запорожского  сельского поселения Темрюкского района "Эффективное муниципальное управление на 2020 год Запорожского  сельского поселения Темрюкского района"</t>
  </si>
  <si>
    <t>Муниципальная программа "Развитие, эксплуатация и обслуживание информационно-коммуникационных технологий администрации Запорожского сельского поселения Темрюкского района на 2020 год"</t>
  </si>
  <si>
    <t>Муниципальная  программа "Обеспечение информационного освещения деятельности администрации Запорожского  сельского поселения Темрюкского района на 2020 год"</t>
  </si>
  <si>
    <t>Муниципальная программа «Мероприятия праздничных дней и памятных дат, проводимых администрацией Запорожского сельского поселения Темрюкского района на 2020 год»</t>
  </si>
  <si>
    <t>Муниципальная программа «Пенсионное обеспечение за выслугу лет лицам, замещавшим муниципальные должности и должности муниципальных служащих Запорожского сельского поселения Темрюкского района на 2020 год»</t>
  </si>
  <si>
    <t>Муниципальная программа "Развитие земельных и имущественных отношений Запорожского сельского поселения Темрюкского района на 2020 год"</t>
  </si>
  <si>
    <t>Муниципальная программа "Повышение безопасности дорожного движения на территории Запорожского  сельского поселения Темрюкского района на 2020 год"</t>
  </si>
  <si>
    <t>приобретение  дорожных знаков (10 шт.), выполнено нанесение дорожной разметки</t>
  </si>
  <si>
    <t>Муниципальная программа "Капитальный ремонт и ремонт автомобильных дорог на территории  Запорожского  сельского поселения Темрюкского района на 2020 год"</t>
  </si>
  <si>
    <t>Муниципальная программа Поддержка малого и среднего предпринимательства в Запорожскомсельском поселении Темрюкского района на 2020 год»</t>
  </si>
  <si>
    <t>Муниципальная программа "Благоустройство территории Запорожского сельского поселения Темрюкского района на 2020 год»</t>
  </si>
  <si>
    <t xml:space="preserve">Муниципальная программа "Капитальный и текущий ремонт здания администрации Запорожского  сельского поселения Темрюкского района на 2020 год" </t>
  </si>
  <si>
    <t>Муниципальная программа "Комплексное развитие систем коммунальной инфраструктуры Запорожского сельского поселения Темрюкского района на 2020 год"</t>
  </si>
  <si>
    <t>Муниципальная программа "Развитие водоснабжения и водоотведения Запорожского сельского поселения Темрюкского района на 2020 год"</t>
  </si>
  <si>
    <t>Муниципальная программа "Жилище на 2020 год" Запорожского сельского поселения Темрюкского района</t>
  </si>
  <si>
    <t>Муниципальная программа «Молодежь  Запорожского сельского поселения в Запорожском сельском поселении Темрюкского района на 2020 год»</t>
  </si>
  <si>
    <t>Муниципальная программа "Развитие культуры Запорожского сельского поселения Темрюкского района на 2020 год"</t>
  </si>
  <si>
    <t>финансовое обеспечение деятельности МБУК "Ильичевская ЦКС", Запорожская библиотечная система для выполнения муниципального задания</t>
  </si>
  <si>
    <t xml:space="preserve">Муниципальная программа «Сохранение, использование и охрана объектов культурного наследия (памятников истории и культуры) местного значения Запорожского сельского поселения Темрюкского района на 2020 год» </t>
  </si>
  <si>
    <t>Муниципальная программа "Развитие массового спорта в Запорожском сельском поселении Темрюкского района на 2020 год"</t>
  </si>
  <si>
    <t>Муниципальная программа "Создание доступной среды для инвалидов и других маломобильных групп населения в Запорожском сельском поселении на 2020 год"</t>
  </si>
  <si>
    <t>Муниципальная программа «Поддержка социально-ориентированных некоммерческих организаций, осуществляющих деятельность на территории Запорожского сельского поселения Темрюкского района на 2020 год»</t>
  </si>
  <si>
    <t xml:space="preserve">Муниципальная программа "Эффективное муниципальное управление на 2020 год" </t>
  </si>
  <si>
    <t>Муниципальная программа "Компенсационные выплаты руководителям органов территориального общественного самоуправления Фонталовского сельского поселения Темрюкского района на 2020 год"</t>
  </si>
  <si>
    <t>Муниципальная программа «Обеспечение информационного освещения деятельности администрации Фонталовского сельского поселения Темрюкского района в 2020 году»</t>
  </si>
  <si>
    <t xml:space="preserve">Муниципальная программа "Развитие, эксплуатация и обслуживание информационно-коммуникационных технологий администрации Фонталовского сельского поселения Темрюкского района на 2020 год» </t>
  </si>
  <si>
    <t xml:space="preserve">информационно-техническое сопровождение программных продуктов (АС "Бюджет поселения", ГАРАНТ, АРММуниципал, 1С бухгалтерия, WEB-Сайт), приобретение и ремонт оргтехники, заправка картриджей </t>
  </si>
  <si>
    <t>Муниципальная программа "Обеспечение первичных мер пожарной безопасности на территории Фонталовского сельского поселения Темрюкского района на 2020 год"</t>
  </si>
  <si>
    <t>Муниципальная программа "Укрепление правопорядка, профилактика правонарушений и усиление борьбы с преступностью в Фонталовском сельском поселении Темрюкского района на 2020 год"</t>
  </si>
  <si>
    <t xml:space="preserve"> обслуживание тревожной сигнализации</t>
  </si>
  <si>
    <t xml:space="preserve">Государственная программа Краснодарского края "Развитие сети автомобильных дорог" с участием Фонталовского сельского поселения Темрюкского района в рамках реализации муниципальной программы "Капитальный ремонт и ремонт автомобильных дорог на территории Фонталовского сельского поселения Темрюкского района на 2020 год" </t>
  </si>
  <si>
    <t>Муниципальная программа "Капитальный ремонт и ремонт автомобильных дорог на территории Фонталовского сельского поселения Темрюкского района на 2020 год"</t>
  </si>
  <si>
    <t>Муниципальная программа "Повышение безопасности дорожного движения на территории Фонталовского сельского поселения Темрюкского района на 2020 год"</t>
  </si>
  <si>
    <t>Муниципальная программа "Поддержка и развитие малого и среднего предпринимательства на территории Фонталовского сельского поселения Темрюкского района на 2020 год"</t>
  </si>
  <si>
    <t>Муниципальная программа "Водоснабжение Фонталовского сельского поселения Темрюкского района на 2020 год"</t>
  </si>
  <si>
    <t xml:space="preserve"> Муниципальная программа "Газификация Фонталовского сельского поселения Темрюкского района на 2020 год"</t>
  </si>
  <si>
    <t>Муниципальная программа "Развитие систем наружного освещения в Фонталовском сельском поселении Темрюкского района в 2020 году"</t>
  </si>
  <si>
    <t>Муниципальная программа "Благоустройство территории Фонталовского сельского поселения Темрюкского района на 2020 год"</t>
  </si>
  <si>
    <t>Муниципальная программа "Формирование комфортной городской среды Фонталовского сельского поселения Темрюкского района на 2020 год"</t>
  </si>
  <si>
    <t>Муниципальная программа "Реализации государственной молодежной политики в Фонталовском сельском поселении Темрюкского района "Молодежь Тамани" на 2020 год"</t>
  </si>
  <si>
    <t>Муниципальная программа "Развитие культуры Фонталовского сельского поселения Темрюкского района на 2020 год"</t>
  </si>
  <si>
    <t>Муниципальная программа "Кадровое обеспечение сферы культуры и искусства Фонталовского сельского поселения Темрюкского района на 2020 год"</t>
  </si>
  <si>
    <t>выплаты работникам МБУ "Фонталовский КСЦ"</t>
  </si>
  <si>
    <t>Муниципальная программа "Поддержка клубных учреждений Фонталовского сельского поселения Темрюкского района в 2020 году"</t>
  </si>
  <si>
    <t>Муниципальная программа "Пенсионное обеспечение за выслугу лет лицам, замещавшим муниципальные должности и должности муниципальной службы Фонталовского сельского поселения Темрюкского района на 2020 год"</t>
  </si>
  <si>
    <t>Муниципальная программа "Улучшение условий и охраны труда работников администрации Фонталовского сельского поселения Темрюкского района на 2020 год"</t>
  </si>
  <si>
    <t>Муниципальная программа "Развитие архивного дела в Фонталовском сельском поселении Темрюкского района в 2020 году"</t>
  </si>
  <si>
    <t>прошивка документов</t>
  </si>
  <si>
    <t>Муниципальная программа "Развитие массового спорта в Фонталовском сельском поселении Темрюкского района на 2020 год"</t>
  </si>
  <si>
    <t>Муниципальная программа "Формирование доступной среды жизнедеятельности для инвалидов в Фонталовском сельском поселении Темрюкского района на 2020 год"</t>
  </si>
  <si>
    <t>2. Государственная программа Краснодарского края «Развитие культуры»</t>
  </si>
  <si>
    <t>3. Государственная программа Краснодарского края «Развитие сети автомобильных дорог»</t>
  </si>
  <si>
    <t>4. Государственная программа Краснодарского края «Региональная политика и развитие гражданского общества»</t>
  </si>
  <si>
    <t>5. Государственная программа Краснодарского края «Развитие санаторно-курортного  и туристского комплекса»</t>
  </si>
  <si>
    <t>выплаты руководителям ТОС - 4 человека</t>
  </si>
  <si>
    <t xml:space="preserve">Муниципальная программа "Создание доступной среды для инвалидов и других маломобильных групп населения в Голубицком сельском поселении Темрюкского района" </t>
  </si>
  <si>
    <t>Муниципальная программа "Эффективное муниципальное управление" Вышестеблиевского сельского поселения Темрюкского района на 2020 год</t>
  </si>
  <si>
    <t xml:space="preserve">Государственная программа Краснодарского края «Региональная политика и развитие гражданского общества» с участием Голубицкого сельского поселения Темрюкского района в рамках реализации муниципальной программмы «Развитие жилищно-коммунального хозяйства" </t>
  </si>
  <si>
    <t xml:space="preserve">Муниципальная программа "Формирование комфортной городской среды Голубицкого сельского поселения Темрюкского района" </t>
  </si>
  <si>
    <t>осуществлена экспертиза работ по благоустройству прилегающей территории МБУ "Голубицкий КСЦ</t>
  </si>
  <si>
    <t>Государственная программа Краснодарского края «Региональная политика и развитие гражданского общества» с участием Запорожского сельского поселения Темрюкского района в рамках реализации муниципальной программы "Благоустройство территории Запорожского сельского поселения Темрюкского района на 2020 год"</t>
  </si>
  <si>
    <t xml:space="preserve">Муниципальная  программа "Компенсационные выплаты руководителям органов территориальных общественного самоуправления Запорожского  сельского поселения Темрюкского района" на 2020 год </t>
  </si>
  <si>
    <t>Муниципальная программа "Обеспечение безопасности населения в Запорожском  сельском поселении Темрюкского района на 2020 год"</t>
  </si>
  <si>
    <t>бесперебойное обеспечение программными средствами: количество обслуживаемых компьютеров 22 единиц, принтеров - 8 единиц, программных продуктов - 15 единиц</t>
  </si>
  <si>
    <t>публикации в газете "Тамань"</t>
  </si>
  <si>
    <t>трудоустройство несовершеннолетних в период весенних каникул (45 чел.)</t>
  </si>
  <si>
    <t>выполнен ремонт 2-х памятников в пос.Батарейка и пос.Береговом</t>
  </si>
  <si>
    <t>проведение 2-х праздничных концертов в населенных пунктах поселения и приобретение цветов к вручению медалей к 75 годовщине Победы</t>
  </si>
  <si>
    <t>приобретено напольное покрытие для занятий в кружках (390 м2)</t>
  </si>
  <si>
    <t>выполнен ремонт памятников (11 шт.),  приобретены информационные таблички (11 шт.),  покрасочный материал</t>
  </si>
  <si>
    <t>финансовое обеспечение деятельности МАУ "Культура плюс" для выполнения муниципального задания; комплектование библиотечного книжного фонда</t>
  </si>
  <si>
    <t>трудоустройство несовершеннолетних (4 чел.)</t>
  </si>
  <si>
    <t>отремонтированы памятники: в пос. Приморский (1 шт.), в пос. Сенной  (2 шт.)</t>
  </si>
  <si>
    <t>Муниципальная программа "О мероприятия, проводимых администрацией Старотитаровского сельского поселения Темрюкского района к праздничным дням и памятным датам" на 2020 год</t>
  </si>
  <si>
    <t>оказана финансовая поддержка некоммерческим организациям (Темрюкская районная организация ветеранов, Всероссийское общество инвалидов)</t>
  </si>
  <si>
    <t>поставка автогидроподъемника (2019 год), спецтехника (самосвал), комбинированная машина с поливомоечным, пружинным и щеточным оборудованием</t>
  </si>
  <si>
    <t>Государственная программа Краснодарского края «Региональная политика и развитие гражданского общества» с участием Фонталовского сельского поселения Темрюкского района в рамках реализации муниципальной программы "Благоустройство территории Фонталовского сельского поселения Темрюкского района на 2020 годы"</t>
  </si>
  <si>
    <t>приобретено 3 флага</t>
  </si>
  <si>
    <t>приобретены пожарные гидранты (5 шт.)</t>
  </si>
  <si>
    <t>техническое обслуживание сетей газоснабжения поселения</t>
  </si>
  <si>
    <t>установка перил для пандуса по адресу ст.Фонталовская, ул.Ленина 27</t>
  </si>
  <si>
    <t>предоставлены иные межбюджетные трансферты на оказание дополнительной помощи  местным бюджетам для решения социально значимых вопросов местного значения на приобретение детской площадки в пос. Артющенко</t>
  </si>
  <si>
    <t>выполнен ремонт помещений административного здания: устройство пола, штукатурка стен, внутренняя отделка, замена дверей; выполнение сметы, прохождение строй.контроля</t>
  </si>
  <si>
    <t>приобретен баннер (1 шт.)</t>
  </si>
  <si>
    <t xml:space="preserve">предоставлена субсидия Первичной ветеранской организации пос. Стрелкана на проведение мероприятий в соответствии с предоставленной сметой  </t>
  </si>
  <si>
    <t xml:space="preserve">изготовлен макет (1 шт.), баннер (1 шт.) </t>
  </si>
  <si>
    <t>организация и проведение спортивных мероприятий, приобретен спортивный инвентарь: мячи, флаги (5 шт.)</t>
  </si>
  <si>
    <t>ИТОГО по государственным и муниципальным программам</t>
  </si>
  <si>
    <t>разработка проектно-сметной документации по благоустройству территории, прилегающей к Дому культуры и дизайн-проекта</t>
  </si>
  <si>
    <t>проектирование ул. Береговой пос. Кучугуры</t>
  </si>
  <si>
    <t>ремонт и установка дорожных знаков ( 14 шт.)</t>
  </si>
  <si>
    <t xml:space="preserve">Старотитаровское сельское поселение                   </t>
  </si>
  <si>
    <t>6. Государственная программа Краснодарского края "Формирование современной городской среды"</t>
  </si>
  <si>
    <t>ИТОГО ПО ПОСЕЛЕНИЯМ ТЕМРЮКСКОГО РАЙОНА</t>
  </si>
  <si>
    <t xml:space="preserve">приобретение спортивного инвентаря (2 сетки, 4 мяча) </t>
  </si>
  <si>
    <t>Итого  по программам</t>
  </si>
  <si>
    <t>Государственная программа Краснодарского края  "Формирование современной городской среды" с участием Темрюкского городского поселения Темрюкского района  в рамках реализации муниципальной программы "Формирование комфортной городской среды Темрюкского городского поселения Темрюкского района на 2018-2024 годы"</t>
  </si>
  <si>
    <t xml:space="preserve">Сводная информация об исполнении муниципальных программ поселениями Темрюкского района                                                                                по состоянию на 1 января 2021 года              </t>
  </si>
  <si>
    <t xml:space="preserve">Сведения об исполнении расходных обязательствах, финансирование которых осуществляется из бюджетов всех уровней                                                                                                                                                                                                                            в рамках реализации муниципальных программ поселений Темрюкского района по состоянию на 1 января 2021 года                      </t>
  </si>
  <si>
    <t xml:space="preserve">Информация об исполнении государственных программ Краснодарского края, реализуемых на территории поселений Темрюкского района  по состоянию на 1 января 2021 года </t>
  </si>
  <si>
    <t>проведение праздничных мероприятий: приобретение открыток (40 шт.),  баннер (1 шт.), цветы, венки (11 шт.)</t>
  </si>
  <si>
    <t>приобретены листовки (1000 шт.), информационные таблички (25 шт.), труба ( 138 м/п), баннер (1 шт.), пожарный гидрант  (2 шт.), огнетушитель (2 шт.), указатели (7 шт.), краска, колер, валики, пилка, саморезы, цемент, канцтовары</t>
  </si>
  <si>
    <t>приобретен теннисный стол, краска, кисти для ремонта стадиона, мячи  (10 шт.), светильники (4 шт.), скамейки (6 шт.), газон, грунт для стадиона, расходы на проведение спортивного мероприятия</t>
  </si>
  <si>
    <t xml:space="preserve">приобретение сувенирной продукции для проведения Дня защиты детей, флеш-накопителей для впервые голосующих на выборах, гирлянды, проектора; содействие временному трудоустройству несовершеннолетних  </t>
  </si>
  <si>
    <t>выполнен ремонт дорог в ст-це Ахтанизовской: пер. Кузнечного от ул. Красной  до ул. Батурина (0,195 км), пер. Комсомольского от ул. Красной до ул. Батурина (0,155 км), пер. Комсомольского от ул. Красной до ул. Таманской (0,589 км), пер. Строительного от ул. Красной до ул. Батурина (0,162 км)</t>
  </si>
  <si>
    <t>приобретена тактильная плитка (20 шт.)</t>
  </si>
  <si>
    <t xml:space="preserve">расходы на сопровождение, обновление и техобслуживание программных продуктов, заправка и ремонт картриджей. Бюджетные обязательства по муниципальным контрактам выполнены, оплата произведена по фактическим затратам, экономия средств составила 0,1 тыс. рублей    </t>
  </si>
  <si>
    <t>изготовлены знаки "Купание запрещено" (2 шт.), листовок (177 шт.)</t>
  </si>
  <si>
    <t>изготовлены листовки (40 шт.), обучение (1 чел.)</t>
  </si>
  <si>
    <t>изготовлены листовки (100 шт.)</t>
  </si>
  <si>
    <t>составление сметной документации по замене водопроводных сетей в поселении; актуализация схемы водоснабжения и водоотведения; составление сметной документации, изготовление проектов планировки и межевания по водоснабжению западного микрорайона ст. Курчанской</t>
  </si>
  <si>
    <t>проведены кадастровые работы с подготовкой технического плана на 4 объекта, актуализация схемы газоснабжения, оказаны услуги по технологическому присоединению газопровода (газификация  западного микрорайона  в ст. Курчанская)</t>
  </si>
  <si>
    <t>выполнен ремонт сетей уличного освещения по ул. Красная в ст. Курчанская и ул. Красная в пос. Светлый путь Ленина (приобретение лампочки, светильники, торсада, счетчики, и т.д); увеличение мощности на площади имени Ленина в ст. Курчанской; монтаж ЭПУ ул. Кирова и ул. Молодежная в ст. Курчанской</t>
  </si>
  <si>
    <t>приобретены энергосберегающие лампы (19 шт.)</t>
  </si>
  <si>
    <t>приобретены благодарственные письма, почетные грамоты, дипломы, канцелярские товары</t>
  </si>
  <si>
    <t>приобретен спортивный инвентарь, разработана сметная документация, оказаны услуги тех. контроля; изготовлены футбольные ворота (2 шт.)</t>
  </si>
  <si>
    <t xml:space="preserve">представлены иные межбюджетные трансферты на оказание дополнительной помощи  местным бюджетам для решения социально значимых вопросов местного значения (приобретено: цветной принтер,  мебель для библиотеки ст. Курчанской; выполнен монтаж системы видеонаблюдения) </t>
  </si>
  <si>
    <t>материально-техническое обеспечение деятельности администрации (техобслуживание пожарной сигнализации и систем оповещения  и управление эвакуацией, обслуживание комплекса тех. средств системы видеонаблюдения; обеспечение экологического контроля; техобслуживание административного здания; обслуживание тревожной кнопки; подшивка архива; вывоз ТКО; проведение оценки муниципального имущества; приобретение дезинфицирующих средств (64,8 кг), светодиодных энергосберегающих ламп (74 шт.), гирлянд (10 шт.), газовых комплектующих (1 шт.), придверных ковриков (4 шт.); выплаты руководителям ТОС (13 человек).  Оплата произведена по фактическим расходам, сложилась экономия средств в сумме 0,1 тыс. рублей</t>
  </si>
  <si>
    <t>приобретено: тактильная плитка (1 шт.), кнопка вызова (1 шт.) для административного здания</t>
  </si>
  <si>
    <t>приобретение цветов, венков к траурным мероприятиям (3 шт.), цветов (300 шт.); изготовление поздравительных открыток (400 шт.); разработка макета, изготовление и монтаж баннера (3 шт.); проведение торжественных мероприятий, чествование ветеранов ВОВ; монтаж флагов (35 шт.).  Оплата произведена по фактическим расходам, сложилась экономия средств в сумме 0,1 тыс. рублей</t>
  </si>
  <si>
    <t>установка систем видеонаблюдения в местах массового скопления людей: центральный парк по ул.Ленина (1 ед.), установка системы оповещения в здании администрации и КТС с выводом на ПЦО ОВО (1 шт.); расходные материалы для видеонаблюдения; ликвидация последствий пожара; приобретение стендов ПБ в здание администрации (2 шт.); приобретение и замена пожарных гидрантов (3 шт.), приобретение стендов (1 шт.), баннера (1 шт.), раструба (8 шт.); расчет пожарного риска; дезинфекция; материальное стимулирование народным дружинникам за участие в охране общественного порядка (6 человек).  Оплата произведена по фактическим расходам, сложилась экономия средств в сумме 0,1 тыс. рублей</t>
  </si>
  <si>
    <t>обучение сотрудников (2 чел.)</t>
  </si>
  <si>
    <t>выполнено: отсыпка щебнем улицы: пер. Школьный, ул. Береговая, ул. Носова, ул. Верхняя, пер.Гоголя, пер.Почтовый, ул. Широкая, ул. Верхняя, пер.Зеленый, пер. Степной, пер. Первомайский; ремонт покрытия дороги и парковочной зоны, укрепление обочин и покрытие дороги по ул. Ленина (от пер. Красноармейского до пер. Почтового)" (956 м2); ремонт  пер. Лермонтова от ПК 0+00 (ул. Ленина) до ПК 1+70 и от ПК 1+75 до ПК 6+20; ремонт пер. Степной от ул. Ленина до ул. Широкая; коммунальное обслуживание уличного освещения; разработка проектно-сметной документации; работа грейдера (грейдирование грунтовых дорог в поселении); работа дорожного катка; ямочный ремонт на территории поселения (асфальтобетон, отсыпка щебнем); приобретен щебень фракции 20-40 (90 тонн), 40-70 (400 тонн); устройство ливнеотводных каналов и их покос; чистка внутрипоселковых дорог; установка дорожных знаков (51 шт.); нанесение дорожной разметки (1,93 км, 1,6 м2); осуществление строительного контроля, надзора; уплата налогов. Обязательства по  муниципальным контрактам исполнены, в результате проведения торгов сложилась экономия средств в сумме 443,0 тыс. рублей</t>
  </si>
  <si>
    <t>средства перераспределены на выполнение других муниципальных программ</t>
  </si>
  <si>
    <t xml:space="preserve">приобретены памятные подарки для чествование предпринимателей </t>
  </si>
  <si>
    <t>содержание, косметический ремонт и ремонт памятников истории и культуры, мест захоронений; восстановление (ремонт, благоустройство) воинских захоронений (13 памятников). Обязательства по  муниципальным контрактам исполнены, в результате проведения торгов сложилась экономия средств в сумме 0,1 тыс. рублей</t>
  </si>
  <si>
    <t>ежемесячная выплата за выслугу лет - 2 человека. Оплата произведена по фактическим расходам, сложилась экономия средств в сумме 0,1 тыс. рублей</t>
  </si>
  <si>
    <t>проведение независимой экспертизы; осуществление стройконтроля Парк по ул. Ленина; стройконтроль Сквер по ул. Ленина (свет); подключение объекта "Сквер" к сетям электроснабжения. Обязательства по  муниципальным контрактам исполнены, в результате проведения торгов сложилась экономия средств в сумме 0,1 тыс. рублей</t>
  </si>
  <si>
    <t>финансовое обеспечение деятельности МБУК "Ахтанизовский КСЦ"  для выполнения муниципального задания. Оплата произведена по фактическим затратам, сложилась экономия средств в сумме 71,1 тыс. рублей</t>
  </si>
  <si>
    <t>выполнен ремонт памятника (3 шт.), приобретен прожектор (1 шт.), строительные материалы, тех. контроль. Бюджетные средства (439,4 тыс. рублей) не освоены в полном объеме  по причине неисполнения обязательств со стороны Поставщиков по муниципальным контрактам на выполнение работ по благоустройству памятников (муниципальные контракты были заключены со сроком исполнения 30 кален. дней  с даты получения 30% аванса: 27.03.2020 года на сумму 86,7 тыс. рублей (остаток неисполненных ЛБО – 60,7 тыс. рублей); 20.03.2020 года на сумму 287,2 тыс. рублей (остаток неисполненных ЛБО – 39,4 тыс рублей); 06.05.2020 года на сумму 484,7 тыс. рублей (остаток неисполненных ЛБО – 339,3 тыс. рублей). Ремонтные работы выполнены в срок, но не прошли технадзор, в связи с этим Подрядчик за собственные денежные средства переделывал работы, окончательный акт выполненных работ Подрядчик  планирует предоставить до конца января 2021 года.  В бюджете 2021 года на эти цели предусмотрены лимиты), и  сложившейся экономией средств в результате проведенных процедур торгов (131,0 тыс. рублей)</t>
  </si>
  <si>
    <t>осуществлены расходы за услуги трактора по вывозу мусора, отлов безнадзорных животных, расходы на абонентскую плату за уличное освещение поселения, дератизация, уборка кладбища, техобслуживание газопровода, оплата за газ, услуги автовышки; приобретены материалы для ремонта ограждения кладбища, краска, цемент, провод, сверло, саморезы, таймер (2 шт.), датчик (1 шт.), автовыключатель (11 шт.), зажимы (70 шт.),  светильники (105 шт.), лента, прожектор, труба, уголок, наконечник- гильза, контейнеры для ТБО (35 шт.), информационные таблички (2 шт.), аншлаги (1650 шт.), раундап, детская площадка; вынос 26 точек на земельном участке; изготовление  ПСД  по обустройству детской площадки; подготовка межевого плана земельного участка; услуги мехруки; скашивание травы; ремонт уличных светильников; оплата штрафа; обслуживание светодиодного экрана; изготовление технических планов; содержание МКУ «Ахтанизовская ПЭС». Бюджетные средства (639,0 тыс. рублей) не освоены в полном объеме  по причине переноса мероприятия по изготовлению технических планов газопроводов поселения на 2021 год (в бюджете на 2021 год на эти цели предусмотрены лимиты), и  сложившейся экономией средств в результате проведенных процедур торгов (215,6 тыс. рублей)</t>
  </si>
  <si>
    <t>выполнен ремонт автодорог: по ул. Комсомольской от пер. Лазурного до ул. Пограничной в пос.Пересыпь (0,280 км), ул.Пограничной от ул.Бондаревой до пер.Античного в пос.Пересыпь(0,290 км), ул.Комсомольской от пер.Первомайского до пер.Лазурного в пос.Пересыпь (0,205 км), по проезду Семейный от пер.Берегового в ст.Ахтанизовской (0,110 км), ул.Азовской от ул.Цветочной до ул. Южной в п.За Родину, ул. Азовской от ул.Победы до ул.Цветочной в п.За Родину (0,492 км), ул.Нижней от пер.Кооперативного до пер.Комсомольского в ст.Ахтанизовской (0,380 км); услуги по перевозке грунта, грейдированию, услуги мехруки, расходы по составлению смет и стройконтроль, технадзора, выполнен ямочный ремонт дорог (асфальтобетонная смесь), обкос обочин, чистка ливневок; приобретены светильники (162 шт.). Оплата произведена по фактическим затратам, сложилась экономия средств в сумме 316,5 тыс. рублей, в январе 2021 года будут  исполнены обязательства 2020 года по оплате услуг за составление сметной документации (21,8 тыс. рублей) по причине позднего предоставления документов для оплаты (31.12.2020 года) (в бюджете на 2021 год на эти цели предусмотрены лимиты)</t>
  </si>
  <si>
    <t xml:space="preserve">Муниципальная программа "Создание доступной среды для инвалидов и других маломобильных групп населения в Ахтанизовском сельском поселении Темрюкского района" </t>
  </si>
  <si>
    <t>разработка ПСД сетей водоснабжения по ул. Залиманная; ремонт КНС; обеспечение земельных участков инженерной инфраструктурой; разработка ПСД; осуществление стройконтроля; разработка тех плана; ремонт наружных сетей водоснабжения по ул. Железнодорожной, пер. Рабочий, ул. Носова, пер. Юность; озеленение (дератизация, санитарная уборка территории, покос травы, посадка зеленных насаждений (150 шт.) посев газонной травы, спил деревьев (50 шт.)); прочее благоустройство; установка арт объектов (3 шт.), стеклопластикового светового шара ( 6 шт.), топиари (2 шт.) в Парке по ул. Ленина; установка ограждения в Сквере по ул. Ленина; содержание мест захоронения; замена светильников уличного освещения, приобретение расходных материалов (клип-зажим, патрон фарфоровый, пускатель) (5 шт.), труб для газификации (6 шт. по 6 м); обустройство дренажных каналов; замена светильников (50 шт.), ламп уличного освещения (218 шт.). Бюджетные обязательства по муниципальным контрактам выполнены, оплата произведена по фактическим затратам, сложилась экономия средств в сумме 0,3 тыс. рублей</t>
  </si>
  <si>
    <t>финансовое обеспечение деятельности МБУ ФОСК "Виктория" (заработная плата, коммунальные услуги, уплата налогов и сборов, расходы на проведение спортивно-массовых мероприятий; приобретение канцтоваров, хозтоваров, спортинвентаря, спортивной формы; обслуживание автоматической пожарной сигнализации и систем оповещения и управления эвакуацией; обслуживание комплекса технических средств системы видеонаблюдения; специальная оценка условий рабочих мест (12 рабочих мест); проведение диспансеризации сотрудников (12 человек); закупка картриджей; перезарядка огнетушителей; содержание и обслуживание газонокосилки «Штиль»). Оплата произведена по фактическим расходам, сложилась экономия средств в сумме 65,7 тыс. рублей (больничные листы сотрудников). Бюджетные обязательства по муниципальному контракту на выполнение текущего ремонта фасадов здания МБУ ФОСК "Виктория" (от 07.08.2020 года на сумму 3260,0 тыс. рублей, со сроком исполнения 50 календарных дней)  не исполнен в связи с просрочкой исполнения (ненадлежащим исполнением). Заказчиком ведется претензионная работа. Остаток средств был запланирован на выполнение дополнительных работ по данному контракту (128,2 тыс. рублей). Выполнение мероприятия перенесено на 2021 год, в бюджете на текущий год на эти цели предусмотрены лимиты в полном объеме, завершение работ - 1 квартал 2021 года</t>
  </si>
  <si>
    <t>коммунальные платежи здания КБО, увеличение мощности здания КБО, замена узлов учета холодной воды; изготовление экологических паспортов, изготовление тех. планов на объекты водоснабжения (10 шт.), газоснабжения (14 шт.);  уплата иных платежей; приобретено здание АО "Южная"; приобретены счетчики воды (2 шт.); выполнено устройство освещения на памятнике "Братская могила". Бюджетные обязательства по муниципальным контрактам выполнены, оплата произведена по фактическим затратам, экономия средств составила 71,0 тыс. рублей</t>
  </si>
  <si>
    <t xml:space="preserve"> изготовление сметной документации и оплата услуг тех. надзора; приобретение щебня, краски дорожной, ж/б лотки (13 шт.), дорожные знаки (6 шт.), светофоров ( 6 шт.); работы по содержанию дорог поселения; покос обочин дорог; устройство неровностей (10 шт.); выполнен ремонт дорожного покрытия в ст.Курчанской по ул.Горького от ул.Красная до ул.Набережная; ремонт ул. Луговая в пос. Светлый Путь Ленина (подъезд к центру «Светоч»),  ул. Куйбышева от ул. Красная до ул. Победы в ст. Курчанская, ул. Чапаева от ул. Тургеева до ул. Рыбачья в ст. Курчанской, ул. Восточная от д. № 22 до тупика Восточный в ст. Курчанской,  ул. Луговая от ДЦ "Светоч" до ул. Северная в пос. Светлый Путь Ленина, ул. Строителей от ул. Куйбышева от ул. Красная до ул. Набережная в ст. Курчанской. Бюджетные обязательства по муниципальным контрактам выполнены, оплата произведена по фактическим затратам, экономия средств составила 40,4 тыс. рублей, из них кредиторская задолженность за изготовление сметной документации и тех. надзора (15,6 тыс. рублей), которая оплачена в январе 2021 года     </t>
  </si>
  <si>
    <t>изготовлено: информационная табличка (1 шт.), информационный материал (10 шт.), баннер (3 шт.), рупоров (2 шт.), ранцев (5 шт.)</t>
  </si>
  <si>
    <t>выполнено благоустройство детской площадки</t>
  </si>
  <si>
    <t>пояснение</t>
  </si>
  <si>
    <t>выполнена реконструкция памятника по ул. Школьной</t>
  </si>
  <si>
    <t xml:space="preserve"> обустроено 2 места (тактильная плитка у здания администрации и ремонт остановки по пер. Приморский), приобретена табличка (1 шт.)</t>
  </si>
  <si>
    <t>выполнен ремонт  пер. Маячный в пос. Сенной (0,297 км), пос. Соленый ул. Верхняя (0,762 км), ул. Коммунистическая от пер. Комсомольский до дома № 77 в пос. Сенном (0,664 км)</t>
  </si>
  <si>
    <t>расходы на финансовое обеспечение деятельности администрации, МКУ "Сенная ЦБ", МКУ "Маттехобеспечение Сенное", компенсационные выплаты членам ТОС - 6 человек, проведение технической инвентаризации объектов недвижимости, изготовление технических и кадастровых паспортов. Оплата произведена по фактическим расходам, сложилась экономия средств в сумме 4,4 тыс. рублей</t>
  </si>
  <si>
    <t>прошли обучение (2 чел.), изготовлены листовки</t>
  </si>
  <si>
    <t>изготовлены информационные листовки (4000 шт.)</t>
  </si>
  <si>
    <t>выполнен текущий ремонт водопроводной сети пер. Маячного (110 м), установка колодцев (5 шт.), технадзор</t>
  </si>
  <si>
    <t>составлена проектно-сметная документация (изготовление проектов, составление смет, изготовление топосъёмок, прохождение госэкспертизы)</t>
  </si>
  <si>
    <t>Составлена сметная документация по ремонту дорог (ул.Пушкина от пер.Почтовый до пер. Ворошилова, от пер.Ворошилова до пер. Горького, от пер. Шевченко до пер. Лермонтова; ул. Лиманная в пос. Виноградный ); по ремонту покрытия дороги (перекресток) ул. Комсомольская и ул. Верхняя). Выполнена проверка смет по ремонту дорог: ст-ца Вышестеблиевская ул. Октябрьской, ул. Верхняя, ул. Комсомольская от пер. Советского до пер. Почтового; пос. Виноградный ул. Садовая от пер. Суворова до ул. Гагарина. Выполнен ямочный ремонт перекрестков ул. Комсомольская, ул. Верхняя. Выполнен ремонт дорог: ул. Верхняя - пер. Шевченко до пер. Володарского, ул. Комсомольская - пер.Советский до пер. Почтовый, ул. Садовая - ул. Суворова до ул. Гагарина; ул. Верхняя (от Шевченко до Гоголя 620 м). Приобретен асфальтобетонный гранулят (30 тонн). Выполнено: кадастровые работы по земельным участкам; расчет планируемого максимального часового расхода газа;  отсыпка асфальтной крошкой Вышестеблиевская : ул. Октябрьская пер. Шевченко - Лермонтова (400 м), ул. Кооперативная № 84 - пер. Гоголя (125 м); проектирование и монтаж газового оборудования; грейдирование дорог. Обязательства по  муниципальным контрактам исполнены, в результате проведения торгов сложилась экономия средств в сумме 464,9 тыс. рублей</t>
  </si>
  <si>
    <t>реализация программных мероприятий, связанных с оказанием муниципальной поддержки субъектам малого и среднего предпринимательства проводилась в виде информационного, консультационного и методического обеспечения, что не требовало финансирования</t>
  </si>
  <si>
    <t xml:space="preserve">Муниципальная программа "Формирование комфортной городской (сельской) среды" на 2018-2024 годы </t>
  </si>
  <si>
    <t xml:space="preserve"> муниципальная программа является долгосрочной. В 2020 году  расходов на реализацию программы не было предусмотрено</t>
  </si>
  <si>
    <t>произведена оплата на содержание уличного освещения, мемориала; выполнены работы по благоустройству: уборка стихийных свалок, приобретены саженцы (75 шт.), содержание мест захоронения, общественных территорий, покос травы, кронирование деревьев, работы на территории кладбища, дезинсекция и дератизация парковых зон; изготовлены: решетка для ливневой канализации, аншлаги; выполнен ремонт тротуара; составлена сметная документация для осуществления строительного контроля; приобретена детская площадка в пос. Светлый путь. Бюджетные обязательства по муниципальным контрактам выполнены, оплата произведена по фактическим затратам, экономия средств составила 0,5 тыс. рублей</t>
  </si>
  <si>
    <t>обслуживание сайта, сопровождение программ: программа 1 С (4 ед.) , антивирус Касперского (20 ед.), арммуниципал (1 ед), Гарант (3 ед.), АС-бюджет (1 ед.), VIP-NET (2 ед.), Информационно-технологическое обеспечение АРМ Муниципал; обновление эл.подписи.  Бюджетные обязательства по муниципальным контрактам выполнены, оплата произведена по фактическим затратам, экономия средств составила 1,0 тыс. рублей</t>
  </si>
  <si>
    <t>ежемесячная выплата за выслугу лет - 1 человек.  Оплата произведена по фактическим затратам, экономия средств составила 0,3 тыс. рублей</t>
  </si>
  <si>
    <t xml:space="preserve">расходы на финансовое обеспечение деятельности администрации (зарплата,  коммунальные платежи, услуги связи, интернета, повышение квалификации  (1 чел.), приобретение принтера (1 шт.), картриджей (7 шт.), канцтоваров, геральдической продукции, светильников (10 шт.), мебели (7 шт.),, видеонаблюдение в актовый зал администрации, оплата ежегодных членских взносов за 2019-2021  годы Ассоциации «Совет муниципальных образований Краснодарского края»; уплата иных платежей, обслуживание пож. сигнализации; ТО газового оборудования; приобретение конвертов; подписка на периодические издания; прошивка документов для сдачи в архив; подготовка расчетов и отчетов по экологии. Бюджетные обязательства по муниципальным контрактам выполнены, оплата произведена по фактическим затратам, экономия средств составила 8,4 тыс. рублей; кредиторская задолженность за услуги связи (3,6 тыс. рублей), обслуживание пожарной сигнализации (2,8 тыс. рублей), которая оплачена в январе 2021 года     </t>
  </si>
  <si>
    <t>предоплата за разработку паспорта безопасности территории Вышестеблиевского сельского поселения. Бюджетные обязательства по муниципальным контрактам выполнены, оплата произведена по фактическим затратам, экономия средств составила 0,4 тыс. рублей</t>
  </si>
  <si>
    <t xml:space="preserve">организация сбора и вывоза мусора, расчистка дорог от снега, приобретены контейнеры для мусора (20 шт.); обслуживание уличного освещения: приобретение светодиодных светильников (ламп) (180 шт.), лампы светодиодные (250 шт.), кронштейн на столб (4 шт.), провод (250 м); организация ритуальных услуг и содержание мест захоронения, проверка сметы "Кладбище", ограждение кладбищ, работа автомашин, благоустройство кладбищ; разработана сметная документация на выполнение текущего ремонта памятника войнам и ограждение кладбища, тротуара ул. застаничной;  технологическое присоединение ул. Пушкина, ул. Комсомольской; отлов собак; коммунальные платежи; перекладка плитки у памятника "Ленина" и парк пос. Виноградный; дератизация, дезинсекция (парки), покос травы, спил и обрезка деревьев;  ремонтные работы в котельной, изготовление паспорта на блочную котельную; ограждение стадиона пос. Виноградный. Бюджетные обязательства по муниципальным контрактам выполнены, оплата произведена по фактическим затратам, экономия средств составила 56,4 тыс. руб. </t>
  </si>
  <si>
    <t>приобретены канцтовары; трудоустройство несовершеннолетних (28 человек); заработная плата</t>
  </si>
  <si>
    <t>представлены иные межбюджетные трансферты на оказание дополнительной помощи  местным бюджетам для решения социально значимых вопросов местного значения: приобретены костюмы (2 шт.), ноутбук (1 шт.), светодиодный экран (1 шт.), комплекс звукового оборудования для светодиодного экрана (1 ед.)</t>
  </si>
  <si>
    <t>приобретено: спортивный инвентарь: гриф (1 шт.), скамья (1 шт.), гиря чугунная (4 шт.), мат (2 шт.), груша (1 шт.), мячи (4 шт.); спортивная одежда, сетка футбольная, ГСМ; осуществлена разработка проектно-сметной документации на выполнение текущего ремонта спортивной игровой площадки. Бюджетные обязательства по муниципальным контрактам выполнены, оплата произведена по фактическим затратам, экономия средств составила 9,6 тыс. рублей</t>
  </si>
  <si>
    <t>финансовое обеспечение деятельности учреждения для обеспечения выполнения муниципального задания (заработная плата с начислениями, коммунальные платежи, оплата налогов и сборов, подписка, огнезащитная обработка деревянных конструкций, заправка и приобретение картриджей, программное обеспечение; ремонт кабинета;  проведение культурно- массовых мероприятий). Оплата произведена по фактическим расходам, сложилась экономия средств в сумме 112,3 тыс. рублей (возмещение средств от ФСС)</t>
  </si>
  <si>
    <t>информационно-техническое сопровождение программных продуктов ("1 С: Предприятие "ИТС ЦГУ", АС "Бюджет поселения", ГАРАНТ, Хозяйство, Электронный бюджет, СМЭВ, АРММуниципал, ГИС ГМП, 1С - бухгалтерия), приобретение комплектующих к компьютерной технике, электронных ключей, моноблока ( 1 шт.); заправка и ремонт картриджей и оргтехники</t>
  </si>
  <si>
    <t>информационное освещение нормативно-правовых актов  администрации в газете "Тамань".  Бюджетные обязательства по муниципальным контрактам выполнены, оплата произведена по фактическим затратам, экономия средств составила 5,4 тыс. рублей</t>
  </si>
  <si>
    <t>приобретен информационный стенд (1 шт.)</t>
  </si>
  <si>
    <t>приобретены наклейки при пожароопасных ситуациях (40 шт.), гидранты h-1,5м (4 шт.), подставка ппс-200  (4 шт.), огнетушитель  (1 шт.), кронштейн настенный (1 шт.). Оплата произведена по фактическим расходам, сложилась экономия средств в сумме 0,9 тыс. рублей</t>
  </si>
  <si>
    <t>изготовлены удостоверения дружинников (20 шт.), проектор (1 шт.), кабель. Оплата произведена по фактическим расходам, сложилась экономия средств в сумме 0,5 тыс. рублей</t>
  </si>
  <si>
    <t>выполнены кадастровые работы и определение рыночной стоимости. Оплата произведена по фактическим расходам, сложилась экономия средств в сумме 76,5 тыс. рублей</t>
  </si>
  <si>
    <t>приобретены стенды (2 шт.)</t>
  </si>
  <si>
    <t>финансовое обеспечение деятельности администрации и подведомственных  учреждений по ведению бухгалтерского учета и МКУ "Новотаманская ПЭС" (выплата заработной платы, коммунальные платежи, приобретение канцтоваров, ГСМ).  Оплата произведена по фактическим расходам, сложилась экономия  средств по финансовому  обеспечению деятельности координатора  и подведомственных ему учреждений в сумме 414,8 тыс. рублей (ФОТ, возмещение средств от ФСС), фактического исполнения бюджетных обязательств (196,0 тыс. рублей). Оплата кредиторской задолженности за 2020 год произведена в январе 2021 года в общей сумме 69,5 тыс. рублей: услуги по потреблению электроэнергии (0,6 тыс. рублей), услуги связи (6,0 тыс. рублей), ГСМ (62,9 тыс. рублей)</t>
  </si>
  <si>
    <t>выполнено: зачистка обочин дорог, расчистка снега, зачистка территории от мусора, разработка проекта организации дорожного движения на автомобильных дорогах (1 шт.), кошение растительности, ремонт линий освещения, установка светильников (431 шт.), составление и проверка сметной документации; приобретены дорожные знаки, выполнено устройство тротуара, выполнен ремонт лестницы по ул. Краснодарской. Обязательства по  муниципальным контрактам исполнены, оплата произведена по фактическим затратам, экономия средств составила - 132,1 тыс. рублей, из них по результатам проведения торгов - 20,3 тыс. рублей</t>
  </si>
  <si>
    <t>уличное освещение (оплата за электроэнергию); озеленение территории (вывоз веток, дератизация, посадка цветов, покос травы, обрезка деревьев); содержание мест захоронения (уборка территорий мест захоронений); текущее содержание территории (уборка, вывоз мусора); отлов безнадзорных животных; приобретение уличного туалета, приобретение вакумной машины, детского игрового комплекса.  Бюджетные средства (1087,2 тыс. рублей) не освоены в полном объеме  по причинам: переноса мероприятия по установке камер видеонаблюдения на 2021 год (500,0 тыс. рублей), кредиторской задолженности по оплате уличного освещения (35,7 тыс. рублей) (в бюджете 2021 года лимиты предусмотрены в полном объеме), и фактических затрат по содержанию территорий общего пользования  (551,5 тыс. рублей)</t>
  </si>
  <si>
    <t>составление проектно сметной документации, проектирование парковой зоны, пос. Веселовка, топографическая съемка. Обязательства по  муниципальным контрактам исполнены, в результате проведения торгов сложилась экономия средств в сумме 32,2 тыс. рублей</t>
  </si>
  <si>
    <t>предоставлены иные межбюджетные трансферты на оказание дополнительной помощи  местным бюджетам для решения социально значимых вопросов местного значения на текущий ремонт санузла в здании Дома культуры пос. Веселовка</t>
  </si>
  <si>
    <t xml:space="preserve"> </t>
  </si>
  <si>
    <t xml:space="preserve">финансовое обеспечение деятельности учреждения для  выполнения муниципального задания (выплата заработной платы, комунальные платежи, текущие расходы). Оплата произведена по фактическим расходам, сложилась экономия средств по потреблению коммунальных услуг, услуг связи в сумме 242,8 тыс. рублей </t>
  </si>
  <si>
    <t xml:space="preserve">изготовлен баннер (1 шт.), приобретено: ритуальный венок, подарочные сувениры, конверты, открытки; установлен пандус </t>
  </si>
  <si>
    <t>заключено соглашение с Темрюкской организацией ветеранов для передачи субсидии</t>
  </si>
  <si>
    <t>выполнен капитальный ремонт автомобильной дороги по ул. Муравьева от ул. Бувина до ул. Калинина в г. Темрюке. Третий этап строительства, протяженность отремонтированной дороги составляет 0,608 км, (на общую сумму 23684,3 тыс. рублей, из них 2008,4 тыс. рублей дополнительно выделены за счет средств местного бюджета, которые не предусмотреные соглашением о выделении поселению субсидии. Муниципальный контракт заключен на общую сумму 25690,4 тыс. рублей, акты выполнененных работ представлены на 23684,3 тыс. рублей, расторжение контракта на сумму - 2006,1 тыс. рублей )</t>
  </si>
  <si>
    <t>приобретены: рамки (100 шт.), подарочные наборы (50 шт.), букеты цветов (180 шт.), значки "Город воинской доблести" (200 шт.), открытки (400 шт.), пакеты (300 шт.), ежедневники (50 шт.), календари (100 шт.), микроволновые СВЧ-печи (17 шт.), коробки сувенирные с подставкой (60 шт.), новогодние подарки (239 шт.). Расходование бюджетных средств производилось в соответствии с заявленной потребностью, потребность в лимитах бюджетных обязательств в сумме 146,5 тыс. рублей отсутствовала</t>
  </si>
  <si>
    <t xml:space="preserve"> финансирование деятельности МКУ "Централизованная бухгалтерия", финансовое обеспечение выполнения муниципального задания МБУ "Общественно-социальный центр". Расходование бюджетных средств производилось в соответствии с заявленной потребностью, потребность в лимитах бюджетных обязательств в сумме 2404,4 тыс. рублей отсутствовала</t>
  </si>
  <si>
    <t>оплачено обучение 4 человек по курсу "Государственное и муниципальное управление", 9 человек по курсу "Контрактная система в сфере закупок товаров, работ, услуг для обеспечения государственных и муниципальных нужд", 10 человек по курсу "Противодействие коррупции в системе государственного и муниципального управления"; информационно-консультационные услуги на тему "Разъяснения последних ключевых новаций земельного и смежного законодательства" - 1 человек</t>
  </si>
  <si>
    <t>проведена диспансеризация муниципальных служащих администрации (21 чел.)</t>
  </si>
  <si>
    <t>выплаты руководителям ТОС - 11 человек, размер компенсационной выплаты в месяц - 6000 рублей. Выплачены денежные поощрения победителям ежеквартального конкурса "Лучший орган ТОС Темрюкского городского поселения Темрюкского района" по итогам работы за 4 квартал 2019 года, 1, 2, 3 кварталы 2020 года</t>
  </si>
  <si>
    <t>приобретение: рабочей станции - 1 шт., сканер - 1 шт., уничтожитель бумаг - 1 шт., радиотелефон - 1 шт., канцелярских товаров</t>
  </si>
  <si>
    <t>разработан паспорт безопасности Темрюкского городского поселения Темрюкского района</t>
  </si>
  <si>
    <t xml:space="preserve">выполнено: услуги по проведению оценки рыночной стоимости земельного участка, кадастровый номер 23:30:1305006:289, услуги по проведению оценки размера платы за право ограниченного пользования частью земельного участка из земель населенных пунктов, расположенного в кадастровом квартале 23:30:1203007, для строительства объекта: "Распределительный газопровод низкого давления, расположенный по адресу г.Темрюк, СОНТ "Стимул", ул.Садовая, 27", услуги по проведению оценки рыночной стоимости земельного участка, кадастровый номер 23:30:1305006:325, услуги по проведению рыночной стоимости земельного участка, кадастровый номер 23:30:1106001:6, услуги по проведению рыночной стоимости земельного участка, кадастровый номер 23:30:110046:195, услуги по выполнению кадастровых работ с подготовкой межевого плана на земельный участок (49 ед.), услуги по подготовке схемы расположения земельного участка на кадастровом плане (карте) - территории - ситуационного плана и выносу границ земельных участков (14 ед.). Расходование бюджетных средств производилось в соответствии с заявленной потребностью, потребность в лимитах бюджетных обязательств в сумме 10,7 тыс. рублей отсутствовала </t>
  </si>
  <si>
    <t>выполнены услуги по разработке документации по планировке территории.  Расходование бюджетных средств производилось в соответствии с заявленной потребностью, потребность в лимитах бюджетных обязательств в сумме 0,6 тыс. рублей отсутствовала</t>
  </si>
  <si>
    <t xml:space="preserve">выполнено: проект планировки территории для строительства линейного объекта "Обеспечение земельных участков инженерной инфрастуктурой в целях строительства, в том числе жилья эконом класса и жилья из быстровозводимых конструкций на территории ТГП ТР для образуемого жилого массива микрорайон "Левобережный" на территории Темрюкского городского поселения. Сети водоснабжения и водоотведения (канализация) земельного участка"; проект межевания территории для строительства линейного объекта "Обеспечение земельных участков инженерной инфрастуктурой в целях строительства, в том числе жилья эконом класса и жилья из быстровозводимых конструкций на территории ТГП ТР для образуемого жиллго массива микрорайон "Левобережный" на территории Темрюкского городского поселения. Сети водоснабжения и водоотведения (канализация) земельного участка". Расходование бюджетных средств производилось в соответствии с заявленной потребностью, потребность в лимитах бюджетных обязательств в сумме 0,1 тыс. рублей отсутствовала </t>
  </si>
  <si>
    <t xml:space="preserve">приобретена фотобумага для изготовления информационных материалов с целью оказания информационной поддержки субъектам малого и среднего предпринимательства </t>
  </si>
  <si>
    <t>проведено 300 мероприятий, осуществлено финансирование МКУ "Молодежный досуговый центр". Расходование бюджетных средств производилось в соответствии с заявленной потребностью, потребность в лимитах бюджетных обязательств в сумме 100,8 тыс. рублей отсутствовала</t>
  </si>
  <si>
    <t xml:space="preserve">финансовое обеспечение деятельности для выполнения муниципального задания МБУ "Спортивный клуб "Барс". Расходование бюджетных средств производилось в соответствии с заявленной потребностью, потребность в лимитах бюджетных обязательств в сумме 399,8 тыс. рублей отсутствовала                               </t>
  </si>
  <si>
    <t xml:space="preserve"> оказание материальной помощи (11 чел.), приобретены новогодние  подарки (204 шт.)</t>
  </si>
  <si>
    <t>Муниципальная программа Темрюкского городского поселения Темрюкского района «Использование арендных платежей»</t>
  </si>
  <si>
    <t>Муниципальная программа Темрюкского городского поселения Темрюкского района "Формирование доступной среды для инвалидов и других маломобильных групп населения"</t>
  </si>
  <si>
    <t xml:space="preserve">Муниципальная программа "Обеспечение жильем молодых семей" </t>
  </si>
  <si>
    <t>уточнение похозяйственных книг (2868 хозяйств)</t>
  </si>
  <si>
    <t>приобретены средства защиты:  комбинезон (5 шт.), респираторы (3 шт.), листовки (11 тыс. шт.), приобретение и установка системы видеонаблюдения (1 система, 13 камер), ремонт пожарных гидрантов  (4 шт.)</t>
  </si>
  <si>
    <t>выполнен текущий ремонт тротуара (пос. Приморский ул. Ленина (489 м), пос. Сенной ул. Мира (50 м); ямочный ремонт пос. Сенной (300 м2); нанесение разметки пос. Сенной, пос. Приморский, пос. Соленый (60 м2).  В связи с неисполнением доходов, составляющим дорожный фонд, средства в сумме 362,9 тыс. рублей  не представилось возможным освоить</t>
  </si>
  <si>
    <t>уличное освещение (оплата за электроэнергию), озеленение территории (вывоз веток, дератизация, посадка цветов, покос травы, обрезка деревьев), содержание мест захоронения (уборка территорий мест захоронений), текущее содержание территории (уборка, вывоз мусора), отлов безнадзорных животных, приобретение уличного туалета (1 шт.), ремонт детской площадки; содержание МБУ «Благоустройство и озеление Сенное» в рамках выполнения муниципального задания.  Бюджетные средства (3416,6 тыс. рублей) не освоены в полном объеме в связи с длительным сроком  рассмотрения заявки на получение разрешения на закупку экскаватора-погрузчика иностранного производства (14.12.2020 года подана заявка № 616 А/3178/2020 в Минпромторг РФ), после получения соответствующего заключения, будут осуществлятся подготовка пакета документов для участия в торгах</t>
  </si>
  <si>
    <t>организация и проведение спортивных мероприятий; приобретение спортинвентаря: мячи, сетки;  благоустройство стадиона пос. Сенной ул. Мира: устройство беговых дорожек, ремонь хозблока, ремонт электроосвещения</t>
  </si>
  <si>
    <t>приобретена тактильная плитка (12 шт.), трафарет (18 шт.)</t>
  </si>
  <si>
    <t>Муниципальная программа «Мероприятия, проводимые администрацией Фонталовского сельского поселения Темрюкского района к праздничным дням и памятным датам на 2020 год»</t>
  </si>
  <si>
    <t>строительство тротуара в пос.Кучугуры (2,0 км), технический надзор, составление и проверка смет по стрительству тротуара</t>
  </si>
  <si>
    <t>приобретены канцтовары (бумага)</t>
  </si>
  <si>
    <t xml:space="preserve">осуществлена поставка детской игровой площадки в пос. Волна Революции (285,4 тыс. рублей), выполнено благоустройство этой площадки (243,0 тыс. рублей), тех. надзор (2,7 тыс. рублей) </t>
  </si>
  <si>
    <t>уборка кладбищ в 4-х населенных пунктах, вывоз несанкционированных свалок, покос сорной растительности, строительство спортивной площадки в пос. Юбилейный, отлов безнадзорных животных, услуги экскаватора, благоустройство детской площадки в ст. Фонталовской и в пос. Юбилейный, благоустройство детской спортивной площадки в пос. Кучугуры.  Бюджетные обязательства по муниципальным контрактам выполнены, в результате проведенных процедур торгов сложилась экономия средств в сумме 0,1 тыс. рублей</t>
  </si>
  <si>
    <t>финансовое обеспечение деятельности МБУ "Фонталовский КСЦ" для  выполнения муниципального задания. Оплата произведена по фактическим затратам,  в январе 2021 году будут  исполнены обязательства 2020 года (кредиторская задолженность)  по оплате тепловой энергии в сумме 43,2 тыс. рублей (в бюджете на 2021 год на эти цели предусмотрены лимиты)</t>
  </si>
  <si>
    <t>подготовлено техническое заключение по устройству кровли ДК в пос. Кучугуры</t>
  </si>
  <si>
    <t>проведено обучение (1 чел.), приобретен компьютер (3 шт.), принтер (4 шт.)</t>
  </si>
  <si>
    <t>выполнена отсыпка дорог щебнем (1,5 км); технический надзор; составление и проверка сметной документации; ремонт ул. Набережной в пос. Волна Революции; нанесение дорожной разметки. Бюджетные обязательства по муниципальным контрактам выполнены, в результате проведенных процедур торгов сложилась экономия средств в сумме 0,2 тыс. рублей</t>
  </si>
  <si>
    <t>разработаны технические планы водопроводных сетей пос. Юбилейный, пос. Кучугуры; приобретены материалы для замены трубопровода общей протяженностью 0,7 км</t>
  </si>
  <si>
    <t>оплата электроэнергии, текущее обслуживание уличного освещения -произведена замена линии СИП (3 км), установлены светодиодные светильники (200 шт.) ,заменено ламп (200 шт.), проведена ревизия счетов учета (8 ед.), замена узлов учета счетчиков (3 шт.). Оплата произведена по фактическим затратам,  в январе 2021 году исполнены обязательства 2020 года (кредиторская задолженность)  по абонентской плате за уличное освещение в сумме 88,5 тыс. рублей (в бюджете на 2021 год на эти цели предусмотрены лимиты)</t>
  </si>
  <si>
    <t>приобретение сувенирной продукции: флеш-накопитель (10 шт.), футболки (5 шт.), грамоты (25 шт.), трудоустройство несовершеннолетних детей (10 человек)</t>
  </si>
  <si>
    <t>приобретено для МБУ "Голубицкий КСЦ": звуковое оборудование, световое оборудование, одежда для сцены, кресла для актового зала, световое видеооборудование, мебель, дорога антрактно-раздвижного занавеса</t>
  </si>
  <si>
    <t xml:space="preserve">предоставлены иные межбюджетные трансферты на оказание дополнительной помощи  местным бюджетам для решения социально значимых вопросов местного значения на обустройство детской игровой площадки в ст. Голубицкой </t>
  </si>
  <si>
    <t>приобретена сувенирная продукция</t>
  </si>
  <si>
    <t>прошли обучение 4 человека</t>
  </si>
  <si>
    <t>финансовое обеспечение деятельности МБУК "Сенная ЦКС" в рамках выполнения муниципального задания; комплектование книжного фонда, ремонт ДК Сенной, приобретение оборудования (стеллажи 30 шт.). Муниципальный контракт на поставку «Сценического комплекса сборно-разборного» заключен 08.09.2020 года на сумму 896,5 тыс. рублей, со сроком исполнения до 31.12.2020 года.  В соответствии с условиями контракта товар не поставлен, срок поставки (29.09.2020 года) нарушен. В связи не выполнением условий контракта Заказчиком было принято решение об одностороннем отказе от исполнения контракта с ООО "СТК". В соответствии с ч.13 ст. 95 ФЗ-44 решение заказчика об одностороннем отказе от исполнения контракта вступает в силу и контракт считается расторгнутым через 10 дней с даты надлежащего уведомления (28.11.2020 года Поставщику было направлено  письмо с уведомлением о вручении по адресу Поставщика, 12.01.2021 года решение об одностороннем отказе вступило в силу). Выполнение данного мероприятия в 2021 году не планируется. Потребность в ЛБО в сумме 203,5 тыс. руб. отсутствовала</t>
  </si>
  <si>
    <t>финансовое обеспечение деятельности администрации  (заработная плата, начисления, налоги, пени, членские взносы, коммунальные платежи, ГСМ, предрейсовый медосмотр, оплата ТБО, обслуживание пожарной сигнализации, приобретение автозапчастей, техосмотр и техобслуживание, автострахование ТС, ремонт газопроводов и газового оборудования; приобретение и ремонт оргтехники, запрака картриджей; ремонт сплит-системы; подписка на журнал; оплата за переподготовку и повышение квалификации; приобретение электротоваров; приобретение канцтоваров, бланков, жалюзей; приобретение мебели, прочие расходы), проведение оценки недвижимости; изготовление тех.паспортов и их копий; изготовление технических планов.  В 2020 году планировалось  осуществить расходы на изготовление тех. планов на объекты газового хозяйства и водопроводно-канализационного комплекса, но в связи с длительными согласительными процедурами выполнение данных мероприятий перенесено на 2021 год (285,5 тыс. рублей). В бюджете на 2021 год на эти цели предусмотрены лимиты и заключены контракты (№ 30ю/21-9 от 15.01.2021 года на сумму 202,5 тыс. рублей; № 30ю/21-7 от 14.01.2021 года на сумму 83,0 тыс. рублей). Бюджетные обязательства по муниципальным контрактам исполнены в полном объеме, оплата произведена по фактическим затратам, потребность в лимитах бюджетных обязательств в сумме 109,9 тыс. рублей отсутствовала</t>
  </si>
  <si>
    <t>обеспечение деятельности подведомственных учреждений МКУ "ЦБ", МКУ "МТО" (заработная плата; заправка картриджей, ремонт оргтехники; обучение по пожарной безопасности и охране труда; оценка профессиональных рисков; обучение сотрудников; приобретение тонера, картриджей, канцтоваро, электротоваров, ГСМ, мебели, хоз. товаров; обслуживание а/м, ремонт, автострахование, автозапчасти). Расходование бюджетных средств производилось в соответствии с заявленной потребностью, потребность в лимитах бюджетных обязательств в сумме 6,3 тыс. рублей отсутствовала</t>
  </si>
  <si>
    <t>обновление программного обеспечения, услуги по информационно-техническому обеспечению АРМ "Муниципал", VIP NET, ГАРАНТ;  обеспечение и сопровождение программного обеспечения (РОСЭЛКОМ); программа Хозяйство; обновление базы АС-Бюджет, техническое сопровождение Web-сайта, обновление ";"1С: Предприятие"; оплата за услуги связи и Интернет. Расходование бюджетных средств производилось в соответствии с заявленной потребностью, потребность в лимитах бюджетных обязательств в сумме 17,2 тыс. рублей отсутствовала</t>
  </si>
  <si>
    <t>публикация нормативно-правовых актов администрации  и решений Совета поселений в газете "Тамань". Расходование бюджетных средств производилось в соответствии с заявленной потребностью, потребность в лимитах бюджетных обязательств в сумме 4,9 тыс. рублей отсутствовала</t>
  </si>
  <si>
    <t>изготовлены листовки (2700 шт.)</t>
  </si>
  <si>
    <t xml:space="preserve">изготовлен 3Д дизайн проекта (1 шт.). Бюджетные обязательства по муниципальным контрактам выполнены, сложилась экономия средств в сумме 0,9 тыс. рублей </t>
  </si>
  <si>
    <t>приобретение флеш-карты (1 шт.), призовые материалы (90 шт.)</t>
  </si>
  <si>
    <t>выполнен капитальный ремонт кровли здания СДК х. Белый (1635,0 тыс. рублей), капитальный ремонт фасада здания СДК х. Белый (замена витражного остекления) (1153,1 тыс. рублей)</t>
  </si>
  <si>
    <t>приобретен спортивный инвентарь и оборудование для спортивных секций: бутсы футбольные (20 пар), манишки футбольные (20 шт.), мячи футбольные (12 шт.),  фишки футбольные (14 шт.), конусы футбольные (20 шт.), сетка для футбольных ворот (2 шт.),  тренажеры для спортивного зала в здании дома культуры х. Белый (10 шт.)</t>
  </si>
  <si>
    <t>текущий ремонт автомобильной дороги (781 м), отсыпка и выравнивание щебнем (338 м). Обязательства по  муниципальным контрактам исполнены, оплата произведена по фактическим затратам, экономия средств составила - 2073,6 тыс. рублей, из них по результатам проведения торгов - 1181,5 тыс. рублей</t>
  </si>
  <si>
    <t xml:space="preserve">выполнено благоустройство ограждения по ул. Ленина 5 и 5А (0,150 км),  тех. надзор (461,8 тыс. рублей, из них 249,3 тыс. рублей дополнительно выделены за счет средств местного бюджета (не предусмотрены соглашением о выделении поселению субсидии)       </t>
  </si>
  <si>
    <t>изготовление баннера (8 шт.), паспорта безопасности (1 шт.); приобретение листовок (50 шт.), пожарных гидрантов (3 шт.)</t>
  </si>
  <si>
    <t>проведено межевание объектов (3 шт.)</t>
  </si>
  <si>
    <t>составлена сметная документация на ремонт дорог в пос.Гаркуша по ул.Северной, пос.Красноармейский по ул.Садовая, ст-ца Запорожская пер.Партизанский; уборка улиц от снега; приобретен щебень для ямочного ремонта дорог поселения (1500 м3). Бюджетные обязательства по муниципальным контрактам выполнены, сложилась экономия средств в сумме 163,6 тыс. рублей</t>
  </si>
  <si>
    <t>предоставлены иные межбюджетные трансферты на оказание дополнительной помощи  местным бюджетам для решения социально значимых вопросов местного значения на приобретение и установку спортивной площадки в пос.Батарейка</t>
  </si>
  <si>
    <t>благоустройство , озеленение (спил 15 деревьев , уборка веток) сан.уборка кладбищ, ремонт уличного освещения, ликвидация 3 стихийных свалок, приобретены 2 детских игровых установки, светодиодные лампы (50 шт.), светодиодные светильники (25 шт.), деревья (20 шт.), ком. платежи. В связи с длительностью проведения процедуры торгов выполнить компенсационное озеление и работы по прочему благоустройству (ограждение кладбища в ст-це Запорожская)   не предоставилось возможным в 2020 году (2878,4 тыс. рублей), выполнение мероприятий запланировано 2021 год</t>
  </si>
  <si>
    <t xml:space="preserve">комплексное развитие коммунальной инфраструктуры в части разработка схем газоснабжения, электроснабжения, системы сбора и утилизации бытовых отходов Запорожского сельского поселения Темрюкского района
обслуживание ГРП и ШРП пос.Батарейка, технологическое присоединение газа к раздевалке на стадионе в ст.Запорожской
</t>
  </si>
  <si>
    <t>изготовление дизайнпроекта на ремонт парка в пос.Ильич. Бюджетные обязательства по муниципальным контрактам выполнены, сложилась экономия средств в сумме 0,1 тыс. рублей</t>
  </si>
  <si>
    <t xml:space="preserve"> приобретение и установка антискользящего покрытия на крыльцо здания администрации</t>
  </si>
  <si>
    <t>выполнен ямочный ремонт ул. Дружбы, переулка Садового в х.Белый;  ул. Новой  х. Белый от  ул. Дружбы  до  дома  №24; расходы по содержанию дорог: сбор и вывоз мусора с обочин дорог (52 часа работы трактора и 12 ч/ч); расчиста снега (14 часов); составление смет на ремонт дорог (11 единиц); обкосы обочин (630 соток и 200 часов работы ротерной косилки); строительный контроль (по 4 объектам); нанесение дорожной разметки; услуги автогрейдера и катка. Расходование бюджетных средств производилось в соответствии с заявленной потребностью, потребность в лимитах бюджетных обязательств в сумме 177,6 тыс. рублей отсутствовала</t>
  </si>
  <si>
    <t xml:space="preserve"> проведены:  государственая экспертиза строительства объекта водоснабжение ул. Лесная, ул. Светлая, и ул. Азовская в пос. Стрелка Темрюкского района Краснодарского края;  государственная экспертиза объекта водоснабжение ул. Садовая, ул. Полевая, ул. Молодежная, ул. Пушкина, ул. Луговая на участке между ул. Шоссейная и ул. Мира х. Белый Темрюкского района Краснодарского края; выполнена корректоровку схемы газоснабжения п.Стрелка</t>
  </si>
  <si>
    <t>финансовое обеспечение деятельности учреждения для обеспечения выполнения муниципального задания (заработная плата с начислениями, коммунальные платежи, оплата налогов; транспортные услуги, содержание имущества и пр.). Оплата произведена по фактическим расходам. Средства в сумме 147,9  тыс. рублей направлены на оплату кредиторской задолженности за потребление электроэнергии (13,7 тыс. рублей), за услуги связи  (2,2 тыс. рублей), теплоснабжение  (132,0 тыс. рублей) (в бюджете на 2021 год на эти цели предусмотрены лимиты). Потребность в ЛБО в сумме 183,3 тыс. рублей отсутствовала</t>
  </si>
  <si>
    <t>выполнен ремонт памятников истории и культуры (2 шт.)</t>
  </si>
  <si>
    <t xml:space="preserve">Таманское   </t>
  </si>
  <si>
    <t>за счет субсидии на выплату денежного поощрения лучшим муниципальным учреждениям культуры Краснодарского края, находящихся на территориях сельских поселений приобретены ноутбуки, микрофоны, колонки (на общую сумму 153,0 тыс. рублей); произведены  выплаты денежного поощрения 2- м лучшим работникам лучших муниципальных учреждений культуры Краснодарского края, находящихся на территориях сельских поселений (153,0 тыс. рублей)</t>
  </si>
  <si>
    <t>упорядочение архивных документов</t>
  </si>
  <si>
    <t>обучение сотрудников (1 чел.)</t>
  </si>
  <si>
    <t xml:space="preserve">приобретено: буклеты, баннеры, телевизор для охранного  телевидения СОТ, батарея аккумуляторная, свисток, фонарь аккумуляторный, монтаж систем видеонаблюдения, приобретение и монтаж волоконно-оптических линий связи и узлов видеонаблюдения АПК "Безопасный город", технадзор монтажа ВОЛС и узлов видеонаблюдения. Обязательства по  муниципальным контрактам исполнены, в результате проведения торгов сложилась экономия средств в сумме 0,7 тыс. рублей
</t>
  </si>
  <si>
    <t>приобретены противопожарные ранцы; выполнено: очистка каналов Заозерная, Володарского, тех.надзор очистка каналов Заозерная, Володарского, составление смет очистка каналов Заозерная, Володарского, очистка канала по Декабристов,защитные полосы вдоль дорог в ТСП ТР, смета очистка канала, полосы. Обязательства по  муниципальным контрактам исполнены, в результате проведения торгов сложилась экономия средств в сумме 2,2 тыс. рублей</t>
  </si>
  <si>
    <t>изготовление техпаспорта дорог, топосъемка в масштабе 1:500 по адресу: ст-ца Тамань, ул.Маркса, 100/1 "Парк имени А.А.Головатого", кадастровые работы по изготовл.тех.планов, разработка схем и межевых планов, выполнение кадастровых работ газопроводы (27 ед), оценка автомобильных дорог, выполнение кадастровых работ по изготовлению тех.планов (газопроводы ст.Тамань), работы по образованию зем.участка пос.Волна (котельная), образование земельных участков под памятниками, кадастровые работы по изготовлению тех.планов на газопроводы, кадастровые работы по изготовл.тех.планов на водопроводы, изготовление технических планов на газопроводы (26 ед), разработка схем на формирование земельных участков, техпланы дорог. Обязательства по  муниципальным контрактам исполнены, в результате проведения торгов сложилась экономия средств в сумме 0,8 тыс. рублей</t>
  </si>
  <si>
    <t xml:space="preserve">Государственная программа Краснодарского края «Развитие культуры»  с участием Таманского сельского поселения Темрюкского района в рамках реализации муниципальной программы "Развитие культуры  Таманского сельского поселения Темрюкского района"
</t>
  </si>
  <si>
    <t>Муниципальная программа "Развитие культуры  Таманского сельского поселения Темрюкского района"</t>
  </si>
  <si>
    <t xml:space="preserve">ТО газа, коммунальные платежи за Вечный огонь, текущий ремонт памятника Танк34, текущий ремонт памятника Самолет, текущий ремонт Братской могилы, текущий ремонт Мемориальный комплекс, табличка (информационная надпись). Расходование бюджетных средств производилось в соответствии с заявленной потребностью,  будет произведена оплата кредиторской задолженности по оплате газоснабжения (Вечный огонь), на основании счетов, выставленных в январе 2021 года (10,0 тыс. рублей) (в бюджете на 2021 год на эти цели предусмотрены лимиты)
</t>
  </si>
  <si>
    <t>строительство пандуса, тех. надзор. Обязательства по  муниципальным контрактам исполнены, в результате проведения торгов сложилась экономия средств в сумме 4,1 тыс. рублей</t>
  </si>
  <si>
    <t>выполнен текущий ремонт ул. Кирова от ПК0+00 (ж/д переезд) до ПК7+48 (пер. Комсомольский) в пос. Красноармейском (0,748 км); ул. Северной от жилого дома № 27 ПК0+00 до жилого дома № 69 по ул.Ленина ПК11+36 в пос. Гаркуша (1,136 км).  Соглашение на получение краевых средств заключено с округлёнными суммами (остаток неизрасходованных средств - 0,086 тыс. рублей)</t>
  </si>
  <si>
    <t>выполнен ремонт ул. Советской от дома № 64 (ПК0+00) до ПК7+64 в пос. Стрелка (0,764 км); пер. Пионерского от ул. Мира до ул. Дружбы в х. Белом (0,186 км);  ул. Мира от ул. Советской до дома № 18 в пос. Стрелка (0,254 км)</t>
  </si>
  <si>
    <t>выполнен текущий ремонт ул. Виноградной от ул. Почтовой до ул. Октябрьской в пос. Красный Октябрь (0,350 км); ул. Победы от ул. Красных Партизан до ул. Пионерской, от ул. Лермонтова до ул. Горького, от ул. Молодежной до ул. Гоголя в ст.Курчанской (1,682 км). В результате проведенных процедур торгов сложилась экономия средств в сумме 1,4 тыс. рублей, в том числе за счет средств краевого бюджета - 0,5 тыс. рублей</t>
  </si>
  <si>
    <t>выполнен текущий ремонт ул. Морской в пос. Волна (0,850 км); выполнен капитальный ремонт ул. Дружбы от ул. Ленина до ул. Комсомольской в пос. Кучугуры (0,537 км).  В результате проведенных процедур торгов сложилась экономия средств в сумме 3111,4 тыс. рублей, из них средства краевого бюджета - 2893,7 тыс. рублей.</t>
  </si>
  <si>
    <t>выполнен ремонт ул. Пушкина от пер. Почтовый до пер. Ворошилова (0,368 км), от пер. Ворошилова до пер. Горького (0,315 км), от пер. Шевченко до пер. Лермонтова (0,417 км); ремонт покрытия дороги (перекресток) ул. Комсомольская и ул. Верхняя (1,1 км). Соглашение на получение краевых средств заключено с округлёнными суммами (остаток неизрасходованных средств - 0,1 тыс. рублей)</t>
  </si>
  <si>
    <t>публикация нормативно-правовых актов  и информационных сообщений о деятельности органов месного самоуправления Темрюкского городского поселения Темрюкского района - 150515 кв.см. На подписку периодических изданий запланировано 3,7 тыс. руб., контракт не заключен в связи с прекращением издания журнала. Потребность в лимитах бюджетных обязательств в сумме 0,1 тыс. руб. отсутствовала.</t>
  </si>
  <si>
    <t>обеспечение бесперебойной работы программного ообеспечения - 100%; Приобретение неисключительной лицензии права на программный продукт антивирус Касперского 45 шт на один год. Неисполнение муниципальной программы обусловлено неисполненными обязательствами за декабрь 2020 года в связи с предоставлением документов на оплату контрагентами по окончании отчетного периода: по оплате услуг по обслуживанию и сопровождению программного обеспечения в сумме 3,6 тыс. руб., по оплате услуг по информационно-технологическому обеспечению программного продукта  в сумме 1,0 тыс. руб. На образовавшуюся кредиторскую задолженность предусмотрено финансирование в 2021 году.          
Потребность в ЛБО в сумме 0,1 тыс. руб. отсутствовала.</t>
  </si>
  <si>
    <t>приобретено: пожарные гидранты (25 шт.), информационные таблички для пожарных гидрантов (1 шт.). Расходование бюджетных средств производилось в соответствии с фактически заявленной протребностью. Потребности в ЛБО отсутствовало (55,4 тыс. рублей)</t>
  </si>
  <si>
    <t>отсутствие потребности</t>
  </si>
  <si>
    <t xml:space="preserve">выполнено: рыночная оценка объектов муниципального имущества (48 ед.); техническая инвентаризация объектов муниципальной собственности, в том числе бесхозяйных объектов, и постановка их на кадастровый учет (55 ед.); подготовка технических планов (19 ед.);  оплата налогов и обязательных платежей. Неисполнение муниципальной программы обусловлено: 
1. нарушением Подрядчиками сроков исполнения обязательств:
1) заключен контракт на проведение работ по техинвентаризации и изготовлению техдокументации на сумму 350,0 тыс.руб., срок выполнения работ до 18.12.2020 года, работы выполнялись поэтапно. Нарушены сроки выполнения последних этапов на сумму 93,0 тыс.руб., на 31.12.2020 года работы выполнены; 2) заключен контракт на подготовку технических планов на сумму 23,4 тыс.руб., срок выполнения работ до 30.10.2020 года. Нарушены сроки выполнения работ, исполнить обязательства Подрядчик планирует до 20.01.2021 года; 3) заключен контракт на изготовление технических планов на сумму 28,0 тыс. руб., срок выполнения работ до 30.09.2020 года. Нарушены сроки выполнения работ, исполнить обязательства Подрядчик планирует в феврале 2021 года. 
- заключен контракт на техническое обслуживание объектов сети газопотребления на сумму 3,0 тыс.руб. По настоящее время документы, подтверждающие выполнение работ в администрацию ТГР ТР не предоставлены; 4) заключен контракт на обеспечение готовности объекта капитального строительства к подключению в пределах земельного участка в сумме 2,1 тыс. руб. Срок выполнения работ 04.04.2021 года.
На образовавшуюся кредиторскую задолженность предусмотрено финансирование в 2021 году. 2. Несполненными обязательствами за декабрь 2020 года в связи с предоставлением документов на оплату контрагентами по окончании отчетного периода: по оплате газоснабжения в сумме 2,9 тыс. руб., по оплате взносов на капитальный ремонт общего имущества в МКД в сумме 0,9 тыс. руб. На образовавшуюся кредиторскую задолженность предусмотрено финансирование в 2021 году. 3. По остаткам средств по договору по оплате энергопотребления в сумме 1,5 тыс. руб., по договору по оплате газоснабжения в сумме 0,5 тыс. руб., обязательства сторон по которым исполнены, но на отчетную дату договор не расторгнут.     
Потребность в лимитах бюджетных обязательств в сумме 319,8 тыс. руб. отсутствовала
</t>
  </si>
  <si>
    <t>компенсация (субсидирование) убытков организациям, осуществляющим пассажирские перевозки на социально- значимых маршрутах - 4 маршрута (январь-ноябрь 2020 года).Документы на оплату в сумме 542,2 тыс. руб. представлены по окончании отчетного периода. На образовавшуюся кредиторскую задолженность предусмотрено финансирование в 2021 году. Потребность в ЛБО в сумме 1,5 тыс. руб. отсутствовала</t>
  </si>
  <si>
    <t xml:space="preserve">приобретено: светоизлучающий блок транспортного светофора, бордюров (2,0 тыс. шт), щебень (7,7 тыс м3),  лотки ливневой канализации (10 шт.), крышки лотков ливневой канализации (10 шт.), подставки под лоток канализации (12 шт.), дорожные знаки (330 шт.), стойки для крепления дорожных знаков (25 шт.), асфальтобетонная смесь (500 т.), пешеходные ограждения (390 шт.). Выполнено: нанесение горизонтальной дорожной разметки (25 555,842 м2);  текущий ремонт автомобильной дороги от дома № 22 до ул. Володарского в г. Темрюке (ремонт тротуара); текущий ремонт автомобильной дороги по ул.Урицкого от дома № 52 до ул.Шопена в г.Темрюке; текущий ремонт автомобильной дороги Темрюк - Морпорт в г. Темрюке; капитальный ремонт автомобильной дороги по ул. Муравьева от ул. Бувина до ул. Калинина в г. Темрюке. Третий этап строительства. Ул. Муравьева от ул. Карла Маркса до ул. Калинина. Оказаны услуги:   строительного контроля за выполнением работ по объекту "Текущий ремонт автомобильной дороги по ул.Урицкого от дома № 52 до ул.Шопена в г.Темрюке"; услуги строительного контроля за выполнением работ по объекту "Текущий ремонт автомобильной дороги по ул.Ленина от дома № 22 до ул.Володарского в г.Темрюке"; услуги строительного контроля за выполнением работ по объекту Капитальный ремонт автомобильной дороги по ул. Муравьева от ул. Бувина до ул. Калинина в г. Темрюке. Третий этап строительства. Ул. Муравьева от ул. Карла Маркса до ул. Калинина"; услуги по технологическому присоединению для электроснабжения объекта ЭПУ локальных очистных сооружений и канализационной насосной станции для выполнения работ по капитальному ремонту автомобильной дороги по ул.Володарского от ул.Советской до дамбы (в черте г.Темрюка вдоль реки Кубань по правому берегу от пикета 1728 до устья реки Кубань) в г.Темрюке. Выполнены работы по монтажу опор металлических для установки дорожных знаков. Неисполнение муниципальной программы обусловлено: 
1)Нарушением Подрядчиками сроков исполнения обязательств:
- заключены контракты на капитальный ремонт автомобильной дороги (доп.работы) на общую сумму 1 389,3 тыс.руб., срок выполнения работ до 30.12.2020 года. Нарушены сроки выполнения работ, исполнить обязательства Подрядчик планирует в марте 2021 года. 
- заключены контракты на выполнение проектно-изыскательских работ капитальному ремонту автомобильных дорог на общую сумму 599,6 тыс.руб., срок выполнения работ до 29.11.2020 года. Нарушены сроки выполнения работ в связи с длительным сроком прохождения экспертизы в ГАУ КК «Краснодаркрайгосэкспертиза», исполнить обязательства Подрядчик планирует в мае 2021 года.
- заключен контракт на оказание услуг по актуализации проекта организации дорожного движения и разработку технических паспортов улично-дорожной сети ТГП ТР на сумму 1 400,0 тыс.руб., срок выполнения работ до 21.12.2020 года. Нарушены сроки выполнения работ, исполнить обязательства Подрядчик планирует в феврале 2021 года.
- заключен контракт на оказание услуг по технологическому присоединению для электроснабжения объекта ЭПУ на сумму 13,1 тыс.руб., перечислен аванс в сумме 7,8 тыс.руб., остаток 5,2 тыс.руб. По настоящее время документы, подтверждающие выполнение работ в администрацию ТГР ТР не предоставлены.
- заключен контракт на оказание услуг по авторскому надзору за выполнением работ по капитальный ремонту автомобильной дороги на сумму 42,8 тыс.руб., Работы выполнены 29.12.2020. Оплата произведена в феврале 2021 года. 
На образовавшуюся кредиторскую задолженность предусмотрено финансирование в 2021 году.
2) по остаткам средств по контракту на оказание услуг строительного контроля за выполнением работ по капитальному ремонту автомобильной дороги  в сумме 6,0 тыс. руб., обязательства сторон исполнены, на отчетную дату контракт был расторгнут, но доп.соглашение поступило в бухгалтерию ТГП ТР в январе 2021 года.
Потребность в лимитах бюджетных обязательств в сумме 6 776,3 тыс. руб. отсутствовала.
</t>
  </si>
  <si>
    <t>предоставлены иные межбюджетные трансферты на оказание дополнительной помощи  местным бюджетам для решения социально значимых вопросов местного значения на приобретение игрового и спортивного оборудования</t>
  </si>
  <si>
    <t xml:space="preserve">обеспечение бесперебойного электроснабжения уличного освещения - 100%;  субсидия в целях возмещения недополученных доходов, связанных с оказанием услуг по ликвидации несанкционированных мест размещения твердых коммунальных отходов- 100%; услуги по изъятию с территории ТГП ТР синантропных хищных животных представляющих угрозу жизни, здоровью и имуществу граждан (66 шт.); бесперебойное газоснабжение Братского кладбища - 100 %; выполнены услуги по разработке визуализаций (фотореалистических трехмерных изображений) дизайн проекта благоустройства парка им А.С.Пушкина в г.Темрюк (для проведения работ по капитальному ремонту), услуги по разработке дизайн-проекта благоустройства парка им.А.С.Пушкина (для проведения работ по капитальному ремонту); приобретено: баннеров (10 шт.), кустов роз (1600 кустов), бункеров твердых коммунальных отходов (10 шт.), экскаватор-погрузчик (1 шт.), урн (10 шт.), плитки тротуарной (659,7 м2), адресных табличек (1925 шт.); дератизация; изготовление МАФ - бюстов Героям Советского Союза; устройство тротуара, прилегающего к "Памятному знаку воинам-интернационалистам, погибшим в Афганистане и чеченском конфликте, г.Темрюк ул.Ленина". Заключены контракты на выполнение проектно-изыскательских работ по объекту "Строительство наружного освещения по ул.Мороза в г.Темрюке", выполнение проектно-изыскательских работ по объекту "Строительство наружного освещения по ул.Шапова в г.Темрюке"; сервисное обслуживание автоматизированной системы мониторинга и управления уличного освещения (АСМУ УО). Неисполнение муниципальной программы обусловлено: 
1) Нарушением Подрядчиками сроков исполнения обязательств:
- заключен контракт на выполнение проектно-изыскательских работ по строительству наружного освещения на сумму 1 494,3 тыс.руб., срок выполнения работ до 21.12.2020 года, исполнить обязательства Подрядчик планирует в июне 2021 года. 
- заключен контракт на сервисное обслуживание автоматизированной системы мониторинга и управления уличного освещения на сумму 288,0 тыс.руб., срок выполнения работ до 31.12.2020 года.
2)неисполненными обязательствами за декабрь 2020 года в связи с предоставлением документов на оплату контрагентами по окончании отчетного периода: по оплате электроснабжения в сумме 112,6 тыс. руб., по оплате энергосервисного контракта в сумме 436,2 тыс. руб., по оплате водоснабжения в сумме 0,7 тыс. руб., по оплате газоснабжения в сумме 7,9 тыс. руб.
3) По неиспользованным остаткам средств по заключенным контрактам, обязательства сторон по которым исполнены, но на отчетную дату контракты не расторгнуты в общей сумме 206,2 тыс. руб. 
На образовавшуюся кредиторскую задолженность предусмотрено финансирование в 2021 году.                 
Потребность в лимитах бюджетных обязательств в сумме 159,5 тыс. руб. отсутствовала.  </t>
  </si>
  <si>
    <t xml:space="preserve">выполнено: спил аварийных деревьев (87 шт.), уборка мусора и разрушенных надгробий с территории кладбища (57,5 куб. м), ручная уборка аллей (74836 м2), обкос газона на территории кладбищ (152 тыс. м2). Неисполнение муниципальной программы обусловлено: 
1)неисполненными обязательствами за декабрь 2020 года в связи с предоставлением документов по оплате организации ритуальных услуг в сумме 18,1 тыс.руб. На образовавшуюся кредиторскую задолженность предусмотрено финансирование в 2021 году.
2) по остаткам средств по контракту по оплате организации ритуальных услуг в сумме в сумме 102,8 тыс. руб., обязательства сторон по которым исполнены, но на отчетную дату контракт не расторгнут.
Потребность в лимитах бюджетных обязательств в сумме 9,3 тыс. руб. отсутствовала.
                    </t>
  </si>
  <si>
    <t>выполнен капитальный ремонт водопроводных линий; оказаны услуги строительного контроля за выполнением работ по капитальному ремонту водопроводных линий; приобретены материалы для ремонта водопроводных сетей. Неисполнение муниципальной программы обусловлено: 
1)Нарушением Подрядчиками сроков исполнения обязательств:
- заключен контракт на выполнение работ по разработке проектной, рабочей и сметной документации с прохождением государственной экспертизы по реконструкции водопроводной сети ( "Разработка проектной, рабочей и сметной документации с прохождением государственной экспертизы по объекту: Реконструкция водопроводной сети в г.Темрюке по ул.Парижской Коммуны от ул.Герцена до ул. Шевченко") на сумму 840,0 тыс.руб., срок выполнения работ до 30.10.2020 года. Нарушены сроки выполнения работ, исполнить обязательства Подрядчик планирует в сентябре 2021 года. 
- заключен контракт на выполнение работ по разработке проектной, рабочей и сметной документации с прохождением государственной экспертизы по реконструкции сети водоснабжения ("Реконструкция сети водоснабжения по ул.Чернышевского от ул. Таманской до ул.Первомайской в г.Темрюке") на сумму 851,9 тыс.руб., срок выполнения работ до 30.10.2020 года. Нарушены сроки выполнения работ в связи с длительным сроком прохождения экспертизы в ГАУ КК «Краснодаркрайгосэкспертиза», исполнить обязательства Подрядчик планирует в августе 2021 года.
На образовавшуюся кредиторскую задолженность предусмотрено финансирование в 2021 году.
2) по остаткам средств по контракту на оказание услуг строительного контроля за выполнением работ по капитальному ремонту водопроводных линий в сумме 4,5 тыс. руб., обязательства сторон исполнены, на отчетную дату контракт был расторгнут, но доп.соглашение поступило в бухгалтерию ТГП ТР в январе 2021 года.
Потребность в лимитах бюджетных обязательств в сумме 908,4 тыс. руб. отсутствовала.</t>
  </si>
  <si>
    <t xml:space="preserve">оказаны услуги: по приему поверхностных дождевых и талых сточных вод;  по выполнению топографической съемки для выполнения предпроектных работ по водоотведению по ул. Марата от ул. Мичурина до ул. Куйбышева, по ул. Труда от ул. Мичурина до ул. Макарова, по ул. Мичурина от ул. Марата до ул. Карла Маркса, по ул. Матвеева от ул. Марата до ул. Мира, по ул. Куйбышева от ул. Марата до ул. Карла Маркса г. Темрюк"; по технологическому присоединению энергопринимающих устройств для канализационной насосной станции для прокачки канализационных стоков.                                                                                  Неисполнение муниципальной программы обусловлено: 
1)Нарушением Подрядчиками сроков исполнения обязательств:
- заключен контракт на выполнение работ по строительству канализационных сетей  ("Разработка проектной, рабочей и сметной документации с прохождением государственной экспертизы по объекту: «Строительство канализационной сети по ул.Парижской коммуны от ул.Герцена до ул.Гоголя, от ул.Гоголя до ул.Чернышевского в г.Темрюке») на сумму 6 425,7 тыс.руб., срок выполнения работ до 16.10.2020 года. Нарушены сроки выполнения работ, исполнить обязательства Подрядчик планирует в апреле 2021 года.
- заключен контракт на оказание услуг строительного контроля за выполнением работ по строительству канализационных сетей ("Строительный контроль за выполнением работ по объекту: "Строительство канализационных сетей по ул. Труда от ул. Матвеева до ул. Муравьева, по ул. Муравьева от ул. Труда до ул. Калинина в г. Темрюке"; "Строительство канализационных сетей по ул. Труда от ул. Матвеева до  ул. Муравьева, по ул. Муравьева от ул. Труда до ул. Калинина в г. Темрюке") в сумме 64,3 тыс. руб. Срок исполнение обязательств – после выполнения работ по основному контракту на выполнение работ по строительству канализационных сетей.
- заключен контракт на выполнение работ по разработке проектной, рабочей и сметной документации с прохождением государственной экспертизы по строительству канализационной сети ("Разработка проектной, рабочей и сметной документации с прохождением государственной экспертизы по объекту: «Строительство канализационной сети по ул.Калинина от ул.Муравьева до ул.Даргомыжского, по ул.Даргомыжского от ул.Калинина до ул.Анапской в г.Темрюке») на сумму 1 144,9 тыс.руб., срок выполнения работ до 30.10.2020 года. Нарушены сроки выполнения работ в связи с длительным сроком прохождения экспертизы в ГАУ КК «Краснодаркрайгосэкспертиза», исполнить обязательства Подрядчик планирует в июле 2021 года.
- заключен контракт на выполнение работ по разработке проектной, рабочей и сметной документации с прохождением государственной экспертизы по строительству канализационной сети ("Разработка проектной, рабочей и сметной документации с прохождением государственной экспертизы по объекту: «Строительство канализационной сети по ул.Бувина до ул. Анапской в г.Темрюке») на сумму 1 209,0 тыс.руб., срок выполнения работ до 30.10.2020 года. Нарушены сроки выполнения работ в связи с длительным сроком прохождения экспертизы в ГАУ КК «Краснодаркрайгосэкспертиза», исполнить обязательства Подрядчик планирует в августе 2021 года.
- заключен контракт на выполнение работ по разработке проектной, рабочей и сметной документации с прохождением государственной экспертизы по строительству канализационной сети на сумму 1 427,6 тыс.руб., срок выполнения работ до 30.10.2020 года. Нарушены сроки выполнения работ в связи с длительным сроком прохождения экспертизы в ГАУ КК «Краснодаркрайгосэкспертиза», исполнить обязательства Подрядчик планирует в апреле 2021 года.
2) неисполненными обязательствами за декабрь 2020 года в связи с предоставлением документов на оплату контрагентами по окончании отчетного периода: по оплате услуг по приему поверхностных дождевых и талых сточных вод  в сумме 150,5 тыс. руб.
На образовавшуюся кредиторскую задолженность предусмотрено финансирование в 2021 году.                 
3) по остаткам средств по контракту по оплате услуг по приему поверхностных дождевых и талых сточных вод  в сумме 466,2 тыс. руб., обязательства сторон по которым исполнены, но на отчетную дату контракт не расторгнут.     
Потребность в лимитах бюджетных обязательств в сумме 13,8 тыс. руб. отсутствовала.
</t>
  </si>
  <si>
    <t>неисполнение муниципальной программы обусловлено нарушением Подрядчиками сроков исполнения обязательств:
- заключен контракт на проектирование (корректировку) схемы газоснабжения города на сумму 1500,0 тыс.руб., срок выполнения работ до 30.11.2020 года, исполнить обязательства Подрядчик планирует в мае 2021 года. На образовавшуюся кредиторскую задолженность предусмотрено финансирование в 2021 году.</t>
  </si>
  <si>
    <t>приобретение жилого помещения (2 ед.). Торги по приобретению жилых помещений признаны не состоявшимися (не подано заявок),  дата размещения последнего извещения 30.11.2020 года</t>
  </si>
  <si>
    <t xml:space="preserve"> финансирование деятельности для обеспечения выполнения муниципального задания: МКУ "Городское библиотечное объединение", МКУ "Городское объединение культуры",  МАУ "Кинодосуговый центр Тамань"; расходы на проведение праздничных мероприятий; выполнен текущий ремонт объекта «Братское кладбище советских воинов, погибших в боях с фашистскими захватчиками, 1942-1943 годы", г. Темрюк, ул. Бувина, воинское кладбище; оказаны услуги по предоставлению и размещению над стационарной сценой сценического граунда (крыша), установка и обслуживание световой аппаратуры для проведения праздника "Новогодняя ночь 2020"; по выполнению обследования технического состояния объектов и разработке раздела "Инженерно-технические исследования" научно-проектной документации по сохранению объектов культурного наследия регионального значения; услуги по предоставлению заключения историко-культурной экспертизы разработанной научно-проектной документации по сохранению (капитальному ремонту) объектов культурного наследия регионального значения. Заключен контракт на выполнение работ по разработке научно-проектной документации по сохранению объектов культурного наследия регионального значения со сроком исполнения до 29.01.2021 года, в бюджете на 2021 год лимиты предусмотрены (598,6 тыс. рублей). Потребность в лимитах бюджетных обязательств в сумме 292,5 тыс. руб. отсутствовала.</t>
  </si>
  <si>
    <r>
      <t>Ахтанизовское сельское поселение                       (</t>
    </r>
    <r>
      <rPr>
        <i/>
        <sz val="12"/>
        <rFont val="Times New Roman"/>
        <family val="1"/>
        <charset val="204"/>
      </rPr>
      <t>ГП КК "Развитие сети автомобильных дорог Краснодарского края"</t>
    </r>
    <r>
      <rPr>
        <sz val="12"/>
        <rFont val="Times New Roman"/>
        <family val="1"/>
        <charset val="204"/>
      </rPr>
      <t xml:space="preserve">)                         </t>
    </r>
  </si>
  <si>
    <r>
      <t xml:space="preserve">Вышестеблиевское сельское поселение                                                                                </t>
    </r>
    <r>
      <rPr>
        <i/>
        <sz val="12"/>
        <rFont val="Times New Roman"/>
        <family val="1"/>
        <charset val="204"/>
      </rPr>
      <t>(ГП КК "Развитие сети автомобильных дорог Краснодарского края")</t>
    </r>
  </si>
  <si>
    <r>
      <t xml:space="preserve">Голубицкое сельское поселение                                               </t>
    </r>
    <r>
      <rPr>
        <i/>
        <sz val="12"/>
        <rFont val="Times New Roman"/>
        <family val="1"/>
        <charset val="204"/>
      </rPr>
      <t>(ГП КК "Развитие культуры",                                 ГП КК «Региональная политика и развитие гражданского общества» )</t>
    </r>
  </si>
  <si>
    <r>
      <t>Запорожское сельское поселение                          (</t>
    </r>
    <r>
      <rPr>
        <i/>
        <sz val="12"/>
        <rFont val="Times New Roman"/>
        <family val="1"/>
        <charset val="204"/>
      </rPr>
      <t xml:space="preserve">ГП КК "Развитие сети автомобильных дорог Краснодарского края",                                  ГП КК «Региональная политика и развитие гражданского общества»)                    </t>
    </r>
  </si>
  <si>
    <r>
      <t>Краснострельское сельское поселение                  (</t>
    </r>
    <r>
      <rPr>
        <i/>
        <sz val="12"/>
        <rFont val="Times New Roman"/>
        <family val="1"/>
        <charset val="204"/>
      </rPr>
      <t xml:space="preserve">ГП КК "Развитие сети автомобильных дорог Краснодарского края",                                            ГП КК  «Развитие культуры»)                                  </t>
    </r>
  </si>
  <si>
    <r>
      <t xml:space="preserve">Курчанское сельское поселение                             </t>
    </r>
    <r>
      <rPr>
        <i/>
        <sz val="12"/>
        <rFont val="Times New Roman"/>
        <family val="1"/>
        <charset val="204"/>
      </rPr>
      <t xml:space="preserve"> (П КК "Развитие сети автомобильных дорог Краснодарского края" )                                                                </t>
    </r>
  </si>
  <si>
    <r>
      <t>Новотаманское сельское поселение                       (</t>
    </r>
    <r>
      <rPr>
        <i/>
        <sz val="12"/>
        <rFont val="Times New Roman"/>
        <family val="1"/>
        <charset val="204"/>
      </rPr>
      <t xml:space="preserve">ГП КК «Региональная политика и развитие гражданского общества»,                                        ГП КК "Развитие санаторно-курортного и туристкого комплекса"               </t>
    </r>
  </si>
  <si>
    <r>
      <t>Сенное сельское поселение                                   (</t>
    </r>
    <r>
      <rPr>
        <i/>
        <sz val="12"/>
        <rFont val="Times New Roman"/>
        <family val="1"/>
        <charset val="204"/>
      </rPr>
      <t xml:space="preserve">ГП КК «Развитие сети автомобильных дорог»)                          </t>
    </r>
    <r>
      <rPr>
        <sz val="12"/>
        <rFont val="Times New Roman"/>
        <family val="1"/>
        <charset val="204"/>
      </rPr>
      <t xml:space="preserve">          </t>
    </r>
  </si>
  <si>
    <r>
      <t xml:space="preserve">Темрюкское городское поселение                          </t>
    </r>
    <r>
      <rPr>
        <i/>
        <sz val="12"/>
        <rFont val="Times New Roman"/>
        <family val="1"/>
        <charset val="204"/>
      </rPr>
      <t>(ГП КК "Развитие жилищно-коммунального хозяйства",                                                                ГП КК "Развитие сети автомобильных дорог Краснодарского края",                                       ГП КК "Формирование современной городской среды" )</t>
    </r>
  </si>
  <si>
    <r>
      <t xml:space="preserve">Фонталовское сельское поселение                             </t>
    </r>
    <r>
      <rPr>
        <i/>
        <sz val="12"/>
        <rFont val="Times New Roman"/>
        <family val="1"/>
        <charset val="204"/>
      </rPr>
      <t xml:space="preserve">(ГП КК "Развитие сети автомобильных дорог Краснодарского края",                                   ГП КК «Региональная политика и развитие гражданского общества» ) </t>
    </r>
  </si>
  <si>
    <t>оказаны услуги по проведению проверки сметной стоимости по объектам благоустройства (5 шт.), услуги по выполнению проекта планировки и проекта межевания территории квартала, ограниченного улицами Ленина, Горького, Таманская, Герцена в г.Темрюке для постановки на кадастровый учет земельного участка, услуги по выполнению дизайн-проектов по капитальному ремонту дворовой территории г.Темрюк (2 шт.).  Неисполнение муниципальной программы обусловлено нарушением Подрядчиками сроков исполнения обязательств по контракту на выполнение проектно-изыскательских работ по строительству объекта "Благоустройство парка им.Пушкина», заключенному на сумму 3 000,0 тыс.руб., срок выполнения работ до 26.10.2020 года. Нарушены сроки выполнения работ в связи с длительным сроком прохождения экспертизы в ГАУ КК «Краснодаркрайгосэкспертиза», исполнить обязательства Подрядчик планирует в феврале 2021 года. На образовавшуюся кредиторскую задолженность предусмотрено финансирование в 2021 году.
Расходование бюджетных средств производилось в соответствии с фактически заявленной потребностью. В декабре 2020 года поселением получены дотации по итогам премирования победителей Всероссийского конкурса «Лучшая муниципальная практика»</t>
  </si>
  <si>
    <t>выполнены текущие работы по благоустройству памятника "Алеша". Бюджетные обязательства по муниципальным контрактам исполнены в полном объеме. Соглашение на получение краевых средств заключено с округлёнными суммами (остаток неизрасходованных средств - 0,092 тыс. рублей)</t>
  </si>
  <si>
    <t xml:space="preserve">муниципальный контракт на разработку ПСД по объекту "Строительство канализационного коллектора с очистными сооружениями в пос. Веселовка" заключен 25.05.2020 года на общую сумму 19600,0 тыс. рублей, со сроком исполнения до 31.12.2021 года. Освоение средств: 1 этап в 2020 году - предпроектная подготовка, инженерные изыскания, разработка и утверждение проекта планировки и проекта межевания территории (13288,5 тыс. рублей); 2 этап в 2021 году - разработка проектной документации, экологическая экспертиза (718,3 тыс. рублей); 3 этап в 2021 году - экспертиза проектной документации, инженерных изысканий и определение достоверности сметной стоимости (1939,3 тыс. рублей); 4 этап в 2021 году - разработка рабочей документации (3653,9 тыс. рублей). Мероприятие по первому этапу выполнено (13288,5 тыс. рублей)        </t>
  </si>
  <si>
    <t>субсидия перечислена МБУ «Общественно-социальный центр»  на иные цели (строительство объекта: «Благоустройство парка им. А.С. Пушкина по адресу: Краснодарский край, Темрюкский район, г.Темрюк, ул.Розы Люксембург»)</t>
  </si>
  <si>
    <r>
      <t>Муниципальная программа "Развитие  систем наружного освещения Запорожского сельского поселения Темрюкского района на 2020 год</t>
    </r>
    <r>
      <rPr>
        <b/>
        <sz val="20"/>
        <rFont val="Times New Roman"/>
        <family val="1"/>
        <charset val="204"/>
      </rPr>
      <t>"</t>
    </r>
  </si>
  <si>
    <r>
      <t>Муниципальная программа "Энергосбережение и повышение энергетической эффективности  Запорожского сельского поселения Темрюкского района на 2018 - 2020 годы</t>
    </r>
    <r>
      <rPr>
        <b/>
        <sz val="20"/>
        <rFont val="Times New Roman"/>
        <family val="1"/>
        <charset val="204"/>
      </rPr>
      <t>"</t>
    </r>
  </si>
  <si>
    <t>информационно-техническое обеспечение программ (АРМ "Муниципал", АС-Бюджета, Система Гарант, услуги по ИТС програм.продуктов системы 1С-Предприятие, ИСС хозяйство), изготовление ЭЦП,  сертификат ViPNet. Обязательства по муниципальным контрактам исполнены, расходование бюджетных средств производилось в соответствии с заявленной потребностью, в результате сравнения коммерческих предложений сложилась экономия средств (71,2 тыс. рублей)</t>
  </si>
  <si>
    <t>приобретено: пиротехника, светотехническая продукция, цветы, флажки, бланки грамот и писем, изготовление и монтаж мемориальных плит в парке А.Головатого, флажки, баннера, таблички, баннер 75 лет Победы, флажки, наклейки, таблички, фоторамки. Бюджетные средства (139,0 тыс. рублей) не освоены в полном объеме  по причине переноса мероприятия по приобретению флажков на 2021 год (в бюджете на 2021 год на эти цели предусмотрены лимиты)</t>
  </si>
  <si>
    <t>выполнено: тех.надзор по ремонту дорожного полотна по ул.Мира, Октябрьская, тех.надзор по грейдированию и ресайклированию дорожного полотна Кирова, составление смет по отсыпке щебнем Оболенского Маяковского, перекрестка Гоголя и Революции, ХАБ пос.Волна, Новая Тамань, ремонт и установка дорожных знаков, ремонт дорожного полотна, вывоз грунта по ул.Октябрьская, ул.Мира, поставка щебня, составление смет, капитальный ремонт, сопровождение государственной экспертизы проверки сметной стоимости, проектно сметная документация, топосъемка дорог, устройство тротуаров, выполнение работ по ремонту светофоров, разработка раздела об обеспечении сохранности объектов культурного наследия (ремонт ул.К.Маркса), устройство тротуара по ул.Пролетарская от ул.Котовского до ул.Мичурина в ст.Тамань,  ул.Таманской Армии от ул.Пушкина до ул.Соседского в ст.Тамань Темрюкского района, нанесение разметки, тех.надзор по разметке, капитальный ремонт ул.К.Маркса от ул.Приозерная до ул.Пушкина, капитальный ремонт ул.К.Маркса от дома № 159 до ул.Приозерная, капитальный ремонт ул.Энгельса, капитальный ремонт ул.Первомайская от Пролетарской до Маркса, капитальный ремонт ул.Первомайская от ул. Октябрьской до ул. Пролетарской. Бюджетные средства (85293,7 тыс. рублей) не освоены в полном объеме в связи с просрочкой исполнения обязательств  по муниципальным контрактам на общую сумму 19 858,0 тыс. рублей на капитальный ремонт ул.К.Маркса от дома №159 до ул.Приозерная, ремонт тротуара по ул.Косоногова, Октябрьская, ремонт обочины по ул.Некрасова, устройство тротуара по ул.Таманской Армии, выполнение данных мероприятий произойдет в 2021 году (в бюджете на 2021 год на эти цели предусмотрены лимиты). Для реализации в 2021 году заключены муниципальные контракты в 2020 году на капитальный ремонт ул.Первомайская, Энгельса, техн.надзор за исполнением кап.ремонта в сумме 57473,0 тыс.руб. со сроком исполнения более 6 месяцев (июнь-июль 2021 года). Экономия в результате проведения конкурсных процедур за 2020 год 7 962,7 тыс. рублей</t>
  </si>
  <si>
    <t>выполнение работ по благоустройству и уборке улиц, благоустройство и уборка парков скверов и  улиц, мойка дорог, очистка прибордюрной территории, составление сметной документации, тех.надзор, сметы (мойка дорог),тех.надзор, саженцы катальпы, кронирование деревьев, составление смет, технадзор, вывоз ТБО, ликвидация несанкционированных свалок, приобретение скамей парковых, модуля кассы для уличных туалетов, дератизация, реконструкция колодца и установка бордюров по адресу Тамань, ул.Октябрьская, ремонт балясин и колонн в парке им.Лермонтова, дезинсекция, эскизный проект благоустройства парка пос.Волна, оформление страховых полисов, госпошлина за регистрацию авто, рассада цветов, саженцы, ГСМ, расходные материалы для триммеров, обучение по охране труда, хоз.товары, канц.товары, авто зап.части, ТО автомобилей, костюмы, шиномонтаж автомобилей, мебель, лакокрасочные товары, рулонный газон, осуществление ремонта здания по ул.Калинина, детское игровое оборудование, проект благоустройства территории ДК "Юность", разработка раздела (плана) об обеспеченности сохран.  Объектов культурн. Наследия (капит.ремонт сквера им.Лермонтова), покрытие детской площадки резиновой крошкой, благоустройство земельного участка по адресу поселок Волна, строительство спортивной площадки для игры в мини-футбол в рамках благоустройства зем.участка по адресу пос.Волна, ул.Ленина, 10, дизайн-проект благоустройства прилегающей территории к ДК Юность со стороны ул.Декабристов, технадзор благоустройства зем.участка по адресу пос.Волна, Ленина, 10, технадзор строительства спорт.площадки для игры в мини-футбол (Волна), дератизация скверов, кладбищ, монтаж системы автоматического полива в сквере им.Лермонтова, топосъемка  Набережная, 14а (площадь Ушакова), услуги по спилу дерева, щебень, мраморная крошка, монтаж ЛВС, расчет потребности в тепле, разработка программы экологического контроля, подготовка документов для получения паспортов опасных отходов, разработка технич.отчета по источникам выбросов, разработка мероприятий по снижению выбросов загрязн. веществ в атмосферу, заполнение заявки о постановке объектов оказывающих негативное воздействие на окруж.среду, проект на монтаж пожарной сигнализации, монтаж АПС и системы оповещения о пожаре, подключение к сети газораспределения, ремонт гидроцилиндра 2 шт., насос центробежный, спецоценка условий труда, техническое обслуживание АПС, ведомст.контроль на источник выбросов. Просрочка исполнения подрядчиками обязательств по благоустройству парка в пос.Волна, покрытию детской площадки резиновой крошкой в ст-це Тамань на 3 416,6 тыс.руб., размещена конкурсная процедура на строительство системы полива в парке М.Ю.Лермонтова  на 1 719,7 тыс.руб. (контракт заключен в январе 2021 года), всего по мун.программе экономия в результате проведения конкурсных процедур за 2020 год 359,5 тыс.руб.</t>
  </si>
  <si>
    <t>разработка тех.плана, схемы, смет, детальная арх.разветка, установка водоотводных каналов по ул. К.Либкнехта, забор воды на анализ, ПДС по строительству сетей водоснабжения пос.Волна. Заключены контракты с продолжительным сроком исполнения на ПДС по строительству сетей водоснабжения пос.Волна на 609,0 тыс.руб. с реализацией в 2021 году (в бюджете на 2021 год на эти цели предусмотрены лимиты)</t>
  </si>
  <si>
    <t xml:space="preserve">разработка схемы газоснабжения, корректировка схемы газоснабжения ст.Тамань, расчетная схема газопроводов низкого давления, корректировка схемы газоснабжения ст.Тамань, расчетная схема газопроводов высокого давления. Заключены контракты с продолжительным сроком исполнения на расчетные схемы газопроводов низкого и высокого давления на 1000,0 тыс.руб. с реализацией в 2021 году (в бюджете на 2021 год на эти цели предусмотрены лимиты) </t>
  </si>
  <si>
    <t>топосъемка для проведения  работ по строительству "Благоустройство площади Ушакова  и прилегающей территории к ней". Конкурсные процедуры на проектно-изыскательские работы по строительству "Благоустройство площади Ушакова и прилегающей территории к ней" и работы по Благоустройству сквера им.Лермонтова размещены на общую сумму 14 797,5 тыс.руб. в 2020 году с реализацией в 2021 году, контракты будут заключены в январе 2021 года, освоение по которым планируется в июне 2021 года (в бюджете на 2021 год на эти цели предусмотрены лимиты), потребность в лимитах бюджетных обязательств в сумме 17,8 тыс. рублей отсутствовала</t>
  </si>
  <si>
    <t>приобретение подарочных сертификатов, наградного материала.   Бюджетные средства (34,9 тыс. рублей) не освоены в полном объеме по причине переноса мероприятия по приобретению наградного материала на 2021 год (в бюджете на 2021 год на эти цели предусмотрены лимиты)</t>
  </si>
  <si>
    <t>поставка газа, услуги по вневедомств.охране, обслуживание ОПС, вывоз ТКО, ТО газового оборудования, поставка электроэнергии, услуги транспорта (перевозка), сборка и установка ринга, зеркала, изготовление грамот, обслуживание оргтехники, ремонт ограждения, составление сметной документации, оформление страховки, монтаж туалетного модуля, покос травы, полив футбольного поля, Подключение, абон.плата Интернет,окраска ограждений спортплощадки, покраска футбольных ворот, емкости, изготовление и монтаж стеллажей на стадионе, изготовление информационных табличек, экипировка (шорты, гетры, футболки), поставка ковролина, обслуживание и заправка сплит систем, спортивные товары, тренажеры уличные, строительные материалы (краска, гипс, шпатлевка),  оказание услуг по разработке паспорта безопасности объекта, сплит-система, поставка СИЗы, составление сметной документации на установку уличных тренажеров, тех.надзор установку уличных тренажеров, ноутбук, усилитель WI-FI, мышь, колонки. Расходование бюджетных средств производилось в соответствии с заявленной потребностью, в результате сравнения коммерческих предложений сложилась экономия средств (94,9 тыс.руб.). Оплата кредиторской задолженности по газоснабжению (10 тыс. рублей) будет произведена на основании  выставленных счетов в январе 2021 года (в бюджете на 2021 год на эти цели предусмотрены лимиты)</t>
  </si>
  <si>
    <t>расходы на материально-техническое обслуживание (оплата за связь и интернет, коммунальные услуги, подписка; изготовление баннеров; приобретение канцтоваров, жалюзи, основных средств, комплектующих к оргтехнике, лицензии, флагов, ГСМ; ремонт и обслуживание имущества, заправка картриджей, обучение, техобслуживание автомобиля; оплата штрафа).  Оплата произведена по фактическим затратам, сложилась экономия средств в сумме 44,0 тыс. рублей,  в 2021 году будут  исполнены обязательства 2020 года по приобретению ГСМ (кредиторская задолженность - 19,2 тыс. рублей); по оказанию услуг по смс-оповещению (переходящий контракт - 22,4 тыс. рублей) (в бюджете на 2021 год на эти цели предусмотрены лимиты)</t>
  </si>
  <si>
    <t xml:space="preserve"> финансовое обеспечение администрации поселения и подведомственных учреждений (заработная плата, налоги, коммунальные платежи, получение технических условий, оплата судебного акта). Оплата произведена по фактическим затратам, сложилась экономия средств в сумме 420,2 тыс. рублей, в том числе по фонду оплаты труда в сумме 401,6 тыс. рублей (за счет отсутствия штатной единицы заместителя главы). В 2021 году будут  исполнены обязательства 2020 года (кредиторская задолженность) по ГСМ (19,5 тыс. рублей). Потребности в ЛБО в сумме 446,8 тыс. рублей отсутствовала</t>
  </si>
  <si>
    <t xml:space="preserve">расходы на финансовое обеспечение деятельности администрации (заработная плата и ее начисления, оплата коммунальных платежей, почтовых услуг, автострахование, налоги,  специальная оценка условий оабочих мест, приобреиение канцтоваров, ГСМ и пр.). Оплата произведена по фактическим расходам, сложилась экономия средств в сумме 76,7 тыс. рублей (возмещение средств от ФСС), расторжение муниципального контракта на поставку ГСМ на сумму 83,0 тыс. рублей </t>
  </si>
  <si>
    <t>финансовое обеспечение деятельности подведомственных учреждений МКУ "Централизованаая бухгалтерия",  МКУ "ПЭЦ", МКУ "Центр муниципального заказа" (выплата заработной платы с начислениями, оплата налогов, обучение, программное обеспечение, ГСМ, хозтоваров,  автозапчасти). Оплата произведена по фактическим расходам, сложилась экономия средств в сумме 359,4 тыс. рублей (возмещение средств от ФСС), расторжение муниципального контракта на поставку ГСМ на сумму 49,3 тыс. рублей</t>
  </si>
  <si>
    <t>финансовое обеспечение деятельности: 1) МКУ "ПЭЦ": ГСМ,  заправка картриджей, охрана  здания, обслуживание пожарной сигнализации, видеонаблюдение и ТО тревожной кнопки, коммунальные платежи, интернет, связь, автозапчасти, ремонт машин, автострахование, подписка на газету "Тамань", ремонт компьютерной техники, установка сплитсистемы. Приобретено: баннер (3 шт.), принтер (2 шт.), березы (100 шт.), услуги автовышки, тепловизор (1 шт.), пирометр (1 шт.), хоз. товары, канц. товары, лес (утеплители, пароизоляция), отрава для травы, стройматериалы, планка корнизная, оконный блок (4 шт.), спецодежда, фильтры воздушные (16 шт.), газовые котлы (2 шт.), замена вала (21 шт.), средство дезинфекции (100 шт.),  опрыскиватель аккумуляторный (2 шт.), перчатки  (80 шт.), кисточки (20 шт.), цемент (25 шт.), белизна (40 шт.), маски медицинские (5000 шт.), трубы: 90 м (40*40*2), 144 м (40*20*2), 30 м (20*20*2); лавочки для пос. Виноградный (8 шт.), спецодежда (8 шт.), кулер, аккумулятор 62 А (2 шт.), кровля для амбулатории (22 м*2), компьютер (1 шт.), информационные таблички (4 шт.), цепь для пилы (2 шт.), леска (486 м), витраж (1 шт).лист металл (4 шт), труба (24 м); 
 2) расходы на обеспечение деятельности централизованной бухгалтерии (обеспечение ведение бухгалтерского учета), з/плата; 3) прошив архивных документов (переплет, экспертиза); 4) компенсационные выплаты членам территориального общественного самоуправления (ТОСЫ - 6 чел.). Бюджетные обязательства по муниципальным контрактам выполнены, оплата произведена по фактическим затратам, экономия средств составила 33,3 тыс. рублей, из них по результатам заключенных контрактов (5,0 тыс. рублей), в результате расторжения контрактов на оказание коммунальных услуг  МКУ "ПЭЦ" (144,6 тыс. рублей), на поставку ГСМ (61,7 тыс. рублей</t>
  </si>
  <si>
    <t>Информационно-технологическое обеспечение АРМ «Муниципал», ЭС "Госфинансы", АС "Бюджет; сопровождение  программных продуктов РУС-ЭЛКОМ 1С:Предприятие, Крипто Про; предоставление услуги по сопровождению электронного периодического  справочника «Система ГАРАНТ»; предоставление сертификата на услугу по обслуживанию программного обеспечения по VipNet Client; оплата телефонной связи и услуги Интернет; изготовление газеты, обслуживание сайта, приобретение компьютера (1 шт.). Оплата произведена по фактическим расходам, сложилась экономия средств в сумме 26,1 тыс. рублей за счет расторжения муниципального контракта на оплату услуг связи</t>
  </si>
  <si>
    <t xml:space="preserve"> установлены дорожные знаки (66 штук), сигнальные столбики (2 шт.), приобретен щебень (1395 м3), выполнено грейдирование дорог (3 км), ямочный ремонт (150 м2), услуги катка, грейдера, экскаватора.Бюджетные средства (3924,8 тыс. рублей) не освоены в полном объеме в связи с расторжением муниципального контракта на разработку ПСД по кап. ремонту дороги по соглашению сторон 21.10.2020 года. В связи с длительностью проведения процедуры торгов (длительностью проведения экспертизы проекта), выполнение данного мероприятия перенесено на 2021 год (в бюджете на 2021 год на эти цели предусмотрены лимиты), и  отсутствием потребности в ЛБО (711,7 тыс. рублей)</t>
  </si>
  <si>
    <t>ежемесячное обслуживание 5 программ, изготовлено 11 выпусков газеты "Голубицкий Вестник", содержание WEB- сайта, выплаты руководителям ТОС (5 чел.). Оплата произведена по фактическим расходам, средства в сумме 18,1  тыс. рублей будут оплачены в январе 2021 года, согласно выставленных счетов за услуги связи  (в бюджете на 2021 год на эти цели предусмотрены лимиты)</t>
  </si>
  <si>
    <t xml:space="preserve"> заменено светильников уличного освещения на энергосберегающие (65 шт.); приобретены: роторная косилка (1 шт.), прицеп для трактора (1 шт.), контейнеры для ТКО (30 шт.), насос, провод;  отлов собак, изготовление табличек, благоустройство территории памятника; устройство пешеходной зоны, проектные работы по объекту: «Капитальный ремонт ул. Красная ст. Голубицкая. Устройство тротуара от ул. Красная, 2 до ул. Красная, 214 в ст. Голубицкая», разработка схемы газоснабжения Голубицкого сельского поселения; разработка проектно-сметной документации по благоустройству ул. Курортной от ул. Восточной до ул. Прибрежной, благоустройство территории прилегающей к МБОУ ДС № 20 ст. Голубицкая и игровой площадки; проектирование, текущий ремонт и электроснабжение артскважин; проведение экспертизы проектов на ремонт сетей водоснабжения; погашение кредиторской задолженности (3,0 млн. рублей);  осуществлено финансовое обеспечение МБУ "Голубицкая ПЭС" на выполнение муниципального задания.Бюджетные средства (758,8 тыс. рублей) не освоены в полном объеме  по следующим причинам: перенос мероприятия на 2021 год  - (540,6 тыс. рублей были выделены  из МО ТР на разработку ПСД по благоустройству ул. Курортной от ул. Восточной до ул. Прибрежной, документы на согласовании в Краснодаргосэкспертизе,  в бюджете на 2021 год на эти цели предусмотрены лимиты); оплата  по уличному освещению,будет произведена в январе, согласно выставленных счетов (оплата в сумме 61,8 тыс. рублей произведена в январе 2021 года); и  сложившейся экономией средств в результате проведенных процедур торгов (156,4 тыс. рублей)</t>
  </si>
  <si>
    <t>расходы по финансовому обеспечению деятельности администрации и подведомственного муниципального учреждения по ведению бухгалтерского учета. Бюджетные средства (739,1 тыс. рублей) не освоены в полном объеме в связи с длительным согласованием документации на подготовку технических планов и межевых дел по образованию земельных участков под объектами водоснабжения (525,7 тыс. рублей); на подготовку технических планов и межевых дел по образованию земельных участков под бесхозными объектами газоснабжения (152,9 тыс. рублей). Направлены запросы в службы для проверки  права собственности,  после проверки межевание и подготовка тех планов – до 28.02.2021 года (в бюджете на 2021 год на эти цели предусмотрены лимиты). Средства в сумме 60,5  тыс. рублей будут оплачены в январе 2021 года, согласно выставленных счетов за услуги связи  (в бюджете на 2021 год на эти цели предусмотрены лимиты)</t>
  </si>
  <si>
    <t>расходы на обеспечение деятельности администрации,  5 подведомственных учреждений (заработная плата и начисления, командировочные расходы, коммунальные платежи, налоги). Оплата произведена по фактическим затратам, расторжение контакта по по треблению электроэнергии в декабре (46,9 тыс. рублей), в январе 2021 года будут  исполнены обязательства 2020 года (кредиторская задолженность по поставке ГСМ (38,0 тыс. рублей), по потреблению электроэнергии (13,2 тыс. рублей), услугам связи (32,6 тыс. рублей) (в бюджете на 2021 год на эти цели предусмотрены лимиты)</t>
  </si>
  <si>
    <t>оплата за уличное освещение за 11 месяцев 2020 года; ремонт уличного освещения; разработка проектной документации по уличному освещению (8 объектов); оплата за тех.присоединение (3 объекта); приобретение электротоваров (277 ед.), уборка кладбищ (24 часа); работа  мотоблока (175 соток); вывоз веток (20 часов работы трактора и 60 ч/ч); приобретение травосмеси; приобретение МАФ "Лотос" (1 шт.), работы по установке ограждения футбольного поля; сбор и вывоз мусора (64 часа работы трактора и 120 ч/ч), обслуживание системы видеонаблюдения, удаление с территории безнадзорных животных (90 голов), изготовление и установка футбольных ворот (2 шт.). Оплата произведена по фактическим затратам,  в январе 2021 году исполнены обязательства 2020 года (кредиторская задолженность)  по уличному освещению в сумме 47,8 тыс. рублей (в бюджете на 2021 год на эти цели предусмотрены лимиты). Потребность в ЛБО в сумме 77,5 тыс. рублей отсутствует</t>
  </si>
  <si>
    <t xml:space="preserve"> финансовое обеспечение деятельности администрации и подведомственных учреждений (поставка газа здания администрации, электроэнергия здания, ТО топочной, ТО пожарной сигнализации, охрана объекта с ПЦН, установка электросчетчика, услуги по установке узла учета водопотребления, ТО сети газораспределения, запчасти для автомобилей, услуги по замене масла, ТО автотранспорта, канцтовары, хоз.товары, заправка картриджей, комплектующие для оргтехники, бланки писем, мебель, комплектующие для ПК, составление сметной документации,  ПО "Дело-Предприятие", средства моющие, обучение охране труда, оценка проф.рисков, программное обеспечение, услуги связи, Интернет, аудит локальной сети, ПО - операц.система, образовательные услуги, ремонт пластик-х окон, право пользования СБИС, лицензия СБИС, регистрация сотрудников СБИС, услуги  по программному сервису, упорядочение архивных документов). Обязательства по  муниципальным контрактам исполнены, расходование бюджетных средств производилось в соответствии с заявленной потребностью, в результате сравнения коммерческих предложений сложилась экономия средств (265,9 тыс. рублей), будет произведена оплата кредиторской задолженности по оплате газоснабжения, услуг связи и поставок ГСМ, на основании счетов, выставленных в январе 2021 года (75,7 тыс. рублей) (в бюджете на 2021 год на эти цели предусмотрены лимиты)
</t>
  </si>
  <si>
    <t>установка и приобретение сетодиодных светильников, проводов, техприсоединение ст.Тамань: Мира, К.Маркса, Декабристов, пос. Волна, ЭПУ уличное освещение ст-ца Тамань, пос.Волна, выполнение электромонтажных работ, коммунальные услуги на уличное освещение, технадзор, составление смет. Просрочка исполнения подрядчиками обязательств по установке светильников в парке пос.Волна, ремонту линий уличного освещения (290,3 тыс. рублей), работы будут выполнены в  2021 годубудет произведена оплата кредиторской задолженности по оплате электроснабжения, на основании счетов, выставленных в январе 2021 года (96,7 тыс. рублей) (в бюджете на 2021 год на эти цели предусмотрены лимиты)</t>
  </si>
  <si>
    <t xml:space="preserve"> финансирование деятельности для обеспечения выполнения муниципального задания МБУ "Таманский КСЦ" (заработная плата с начислениями, коммунальные платежи, оплата налогов и сборов, подписка, огнезащитная обработка деревянных конструкций, заправка и приобретение картриджей, программное обеспечение; проведение культурно- массовых мероприятий и пр.). Просрочка исполнения подрядчиками обязательств по ремонту спортивного зала и монтажу системы вентиляции на 1 431,1 тыс.руб., заключены контракты на газопровод-ввод и вводной газопровод для газоснабжения здания и внутреннее газоснабжение ДК "Буревестник" с реализацией в 2021 году на 508,3 тыс.руб., будет произведена оплата кредиторской задолженности по оплате газоснабжения и услуг связи на основании счетов, выставленных в январе 2021 года (57,4 тыс. рублей) сокращение расходов в связи с введением ограничений на проведение мероприятий и экономия в результате проведения конкурсных процедур и сравнения коммерческих предложений в 2020 году на 818,9 тыс.руб.</t>
  </si>
  <si>
    <t>проведен археологический надзор и подготовка технического плана по газопроводу в пос. Красноармейский по ул.Широкой и пер.Новому протяженносью 1549 м</t>
  </si>
  <si>
    <t>муниципальный контракт на выполнение проектно-изыскательских работ заключен 15.06.2020 года на общую сумму 17000,0 тыс. рублей. С учетом получения положительного заключения экспертизы срок окончания выполнения работ был определен до 01.12.2020 года. В связи с вносимыми изменениями в проектную документацию срок получения заключения экспертизы был перенесен. С 16.11.2020 года проектная документация находится на государственной экспертизе в ГАУ Краснодарского края  «Краснодаркрайгосэкспертиза», направленные замечания исправляются проектной организацией для дальнейшего подписания договора и прохождения государственной экспертизы проектной документации и результатов инженерных изысканий. Мероприятие будет реализовано в 2021 году. В результате проведения процедур торгов сложилась экономия средств в сумме 3183,3 млн. 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</si>
</sst>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0.0"/>
  </numFmts>
  <fonts count="11" x14ac:knownFonts="1">
    <font>
      <sz val="11"/>
      <color theme="1"/>
      <name val="Calibri"/>
      <family val="2"/>
      <charset val="204"/>
      <scheme val="minor"/>
    </font>
    <font>
      <sz val="10"/>
      <name val="Arial"/>
      <family val="2"/>
      <charset val="204"/>
    </font>
    <font>
      <b/>
      <sz val="12"/>
      <name val="Times New Roman"/>
      <family val="1"/>
      <charset val="204"/>
    </font>
    <font>
      <sz val="12"/>
      <name val="Times New Roman"/>
      <family val="1"/>
      <charset val="204"/>
    </font>
    <font>
      <sz val="14"/>
      <name val="Times New Roman"/>
      <family val="1"/>
      <charset val="204"/>
    </font>
    <font>
      <b/>
      <sz val="14"/>
      <name val="Times New Roman"/>
      <family val="1"/>
      <charset val="204"/>
    </font>
    <font>
      <b/>
      <sz val="20"/>
      <name val="Times New Roman"/>
      <family val="1"/>
      <charset val="204"/>
    </font>
    <font>
      <sz val="20"/>
      <name val="Times New Roman"/>
      <family val="1"/>
      <charset val="204"/>
    </font>
    <font>
      <sz val="26"/>
      <name val="Times New Roman"/>
      <family val="1"/>
      <charset val="204"/>
    </font>
    <font>
      <b/>
      <sz val="26"/>
      <name val="Times New Roman"/>
      <family val="1"/>
      <charset val="204"/>
    </font>
    <font>
      <i/>
      <sz val="12"/>
      <name val="Times New Roman"/>
      <family val="1"/>
      <charset val="204"/>
    </font>
  </fonts>
  <fills count="10">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CCECFF"/>
        <bgColor indexed="64"/>
      </patternFill>
    </fill>
    <fill>
      <patternFill patternType="solid">
        <fgColor rgb="FFFF66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219">
    <xf numFmtId="0" fontId="0" fillId="0" borderId="0" xfId="0"/>
    <xf numFmtId="164" fontId="2" fillId="2" borderId="1" xfId="0" applyNumberFormat="1" applyFont="1" applyFill="1" applyBorder="1" applyAlignment="1">
      <alignment horizontal="center" vertical="top" wrapText="1"/>
    </xf>
    <xf numFmtId="0" fontId="4" fillId="0" borderId="0" xfId="0" applyFont="1" applyAlignment="1">
      <alignment vertical="top" wrapText="1"/>
    </xf>
    <xf numFmtId="0" fontId="5" fillId="0" borderId="0" xfId="0" applyFont="1" applyBorder="1" applyAlignment="1">
      <alignment horizontal="left" vertical="top" wrapText="1"/>
    </xf>
    <xf numFmtId="0" fontId="3" fillId="0" borderId="0" xfId="0" applyFont="1" applyBorder="1" applyAlignment="1">
      <alignment vertical="top" wrapText="1"/>
    </xf>
    <xf numFmtId="164" fontId="3" fillId="0" borderId="1" xfId="0" applyNumberFormat="1" applyFont="1" applyBorder="1" applyAlignment="1">
      <alignment horizontal="center" vertical="top" wrapText="1"/>
    </xf>
    <xf numFmtId="0" fontId="3" fillId="0" borderId="0" xfId="0" applyFont="1" applyAlignment="1">
      <alignment vertical="top" wrapText="1"/>
    </xf>
    <xf numFmtId="0" fontId="2" fillId="2" borderId="0" xfId="0" applyFont="1" applyFill="1" applyAlignment="1">
      <alignment vertical="top" wrapText="1"/>
    </xf>
    <xf numFmtId="0" fontId="2" fillId="0" borderId="0" xfId="0" applyFont="1" applyFill="1" applyAlignment="1">
      <alignment vertical="top" wrapText="1"/>
    </xf>
    <xf numFmtId="164" fontId="2" fillId="4" borderId="1" xfId="0" applyNumberFormat="1" applyFont="1" applyFill="1" applyBorder="1" applyAlignment="1">
      <alignment horizontal="center" vertical="top" wrapText="1"/>
    </xf>
    <xf numFmtId="0" fontId="2" fillId="4" borderId="1" xfId="1" applyFont="1" applyFill="1" applyBorder="1" applyAlignment="1">
      <alignment horizontal="left" vertical="top" wrapText="1"/>
    </xf>
    <xf numFmtId="0" fontId="2" fillId="4" borderId="1" xfId="1" applyFont="1" applyFill="1" applyBorder="1" applyAlignment="1">
      <alignment horizontal="center" vertical="top" wrapText="1"/>
    </xf>
    <xf numFmtId="164" fontId="3" fillId="0" borderId="0" xfId="0" applyNumberFormat="1" applyFont="1" applyAlignment="1">
      <alignment vertical="top" wrapText="1"/>
    </xf>
    <xf numFmtId="0" fontId="2" fillId="3" borderId="0" xfId="0" applyFont="1" applyFill="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7" fillId="0" borderId="0" xfId="0" applyFont="1" applyFill="1" applyAlignment="1">
      <alignment horizontal="center" vertical="top"/>
    </xf>
    <xf numFmtId="0" fontId="6" fillId="0" borderId="0" xfId="0" applyFont="1" applyFill="1" applyBorder="1" applyAlignment="1">
      <alignment horizontal="justify" vertical="top" wrapText="1"/>
    </xf>
    <xf numFmtId="164" fontId="6" fillId="0" borderId="0" xfId="0" applyNumberFormat="1" applyFont="1" applyFill="1" applyBorder="1" applyAlignment="1">
      <alignment horizontal="center" vertical="top" wrapText="1"/>
    </xf>
    <xf numFmtId="0" fontId="7" fillId="0" borderId="0" xfId="0" applyFont="1" applyFill="1" applyAlignment="1">
      <alignment horizontal="center" vertical="top" wrapText="1"/>
    </xf>
    <xf numFmtId="1" fontId="7" fillId="0" borderId="1" xfId="0" applyNumberFormat="1" applyFont="1" applyFill="1" applyBorder="1" applyAlignment="1">
      <alignment horizontal="center" vertical="top" wrapText="1"/>
    </xf>
    <xf numFmtId="0" fontId="6" fillId="5" borderId="0" xfId="0" applyFont="1" applyFill="1" applyAlignment="1">
      <alignment horizontal="center" vertical="top"/>
    </xf>
    <xf numFmtId="164" fontId="6" fillId="0" borderId="1" xfId="0" applyNumberFormat="1" applyFont="1" applyFill="1" applyBorder="1" applyAlignment="1">
      <alignment horizontal="center" vertical="top" wrapText="1"/>
    </xf>
    <xf numFmtId="0" fontId="6" fillId="0" borderId="0" xfId="0" applyFont="1" applyFill="1" applyAlignment="1">
      <alignment horizontal="center" vertical="top"/>
    </xf>
    <xf numFmtId="0" fontId="7" fillId="5" borderId="0" xfId="0" applyFont="1" applyFill="1" applyAlignment="1">
      <alignment horizontal="center" vertical="top"/>
    </xf>
    <xf numFmtId="0" fontId="7" fillId="6" borderId="0" xfId="0" applyFont="1" applyFill="1" applyAlignment="1">
      <alignment horizontal="center" vertical="top"/>
    </xf>
    <xf numFmtId="0" fontId="7" fillId="2" borderId="0" xfId="0" applyFont="1" applyFill="1" applyAlignment="1">
      <alignment horizontal="center" vertical="top"/>
    </xf>
    <xf numFmtId="164" fontId="6" fillId="6" borderId="1" xfId="0" applyNumberFormat="1" applyFont="1" applyFill="1" applyBorder="1" applyAlignment="1">
      <alignment horizontal="center" vertical="top" wrapText="1"/>
    </xf>
    <xf numFmtId="0" fontId="6" fillId="6" borderId="1" xfId="0" applyFont="1" applyFill="1" applyBorder="1" applyAlignment="1">
      <alignment horizontal="center" vertical="top" wrapText="1"/>
    </xf>
    <xf numFmtId="164" fontId="7" fillId="0" borderId="0" xfId="0" applyNumberFormat="1" applyFont="1" applyFill="1" applyAlignment="1">
      <alignment horizontal="center" vertical="top"/>
    </xf>
    <xf numFmtId="0" fontId="7" fillId="0" borderId="0" xfId="0" applyFont="1" applyFill="1" applyAlignment="1">
      <alignment horizontal="justify" vertical="top"/>
    </xf>
    <xf numFmtId="0" fontId="6" fillId="0" borderId="0" xfId="0" applyFont="1" applyFill="1" applyBorder="1" applyAlignment="1">
      <alignment horizontal="center" vertical="top" wrapText="1"/>
    </xf>
    <xf numFmtId="0" fontId="8" fillId="0" borderId="0" xfId="0" applyFont="1" applyFill="1" applyAlignment="1">
      <alignment horizontal="center" vertical="top"/>
    </xf>
    <xf numFmtId="0" fontId="6" fillId="6" borderId="0" xfId="0" applyFont="1" applyFill="1" applyAlignment="1">
      <alignment horizontal="center" vertical="top"/>
    </xf>
    <xf numFmtId="0" fontId="2" fillId="4" borderId="0" xfId="0" applyFont="1" applyFill="1" applyAlignment="1">
      <alignment vertical="top" wrapText="1"/>
    </xf>
    <xf numFmtId="0" fontId="6" fillId="9" borderId="1" xfId="0" applyFont="1" applyFill="1" applyBorder="1" applyAlignment="1">
      <alignment horizontal="center" vertical="top" wrapText="1"/>
    </xf>
    <xf numFmtId="164" fontId="6" fillId="9" borderId="1" xfId="0" applyNumberFormat="1" applyFont="1" applyFill="1" applyBorder="1" applyAlignment="1">
      <alignment horizontal="center" vertical="top" wrapText="1"/>
    </xf>
    <xf numFmtId="0" fontId="7" fillId="9" borderId="1" xfId="0" applyFont="1" applyFill="1" applyBorder="1" applyAlignment="1">
      <alignment horizontal="center" vertical="top" wrapText="1"/>
    </xf>
    <xf numFmtId="0" fontId="7" fillId="9" borderId="0" xfId="0" applyFont="1" applyFill="1" applyAlignment="1">
      <alignment horizontal="center" vertical="top"/>
    </xf>
    <xf numFmtId="0" fontId="2" fillId="0" borderId="0" xfId="0" applyFont="1" applyAlignment="1">
      <alignment vertical="top" wrapText="1"/>
    </xf>
    <xf numFmtId="164" fontId="2" fillId="4" borderId="0" xfId="0" applyNumberFormat="1" applyFont="1" applyFill="1" applyAlignment="1">
      <alignment vertical="top" wrapText="1"/>
    </xf>
    <xf numFmtId="0" fontId="8" fillId="0" borderId="0" xfId="0" applyFont="1" applyFill="1" applyAlignment="1">
      <alignment vertical="top"/>
    </xf>
    <xf numFmtId="0" fontId="7" fillId="0" borderId="0" xfId="0" applyFont="1" applyFill="1" applyAlignment="1">
      <alignment vertical="top"/>
    </xf>
    <xf numFmtId="0" fontId="6" fillId="5" borderId="0" xfId="0" applyFont="1" applyFill="1" applyAlignment="1">
      <alignment vertical="top"/>
    </xf>
    <xf numFmtId="0" fontId="6" fillId="0" borderId="0" xfId="0" applyFont="1" applyFill="1" applyAlignment="1">
      <alignment vertical="top"/>
    </xf>
    <xf numFmtId="0" fontId="7" fillId="5" borderId="0" xfId="0" applyFont="1" applyFill="1" applyAlignment="1">
      <alignment vertical="top"/>
    </xf>
    <xf numFmtId="0" fontId="7" fillId="9" borderId="0" xfId="0" applyFont="1" applyFill="1" applyAlignment="1">
      <alignment vertical="top"/>
    </xf>
    <xf numFmtId="0" fontId="6" fillId="6" borderId="0" xfId="0" applyFont="1" applyFill="1" applyAlignment="1">
      <alignment vertical="top"/>
    </xf>
    <xf numFmtId="0" fontId="7" fillId="2" borderId="0" xfId="0" applyFont="1" applyFill="1" applyAlignment="1">
      <alignment vertical="top"/>
    </xf>
    <xf numFmtId="0" fontId="7" fillId="6" borderId="0" xfId="0" applyFont="1" applyFill="1" applyAlignment="1">
      <alignment vertical="top"/>
    </xf>
    <xf numFmtId="0" fontId="3" fillId="0" borderId="1" xfId="0" applyFont="1" applyFill="1" applyBorder="1" applyAlignment="1">
      <alignment horizontal="center" vertical="top" wrapText="1"/>
    </xf>
    <xf numFmtId="1" fontId="3" fillId="0" borderId="1" xfId="0" applyNumberFormat="1" applyFont="1" applyBorder="1" applyAlignment="1">
      <alignment horizontal="center" vertical="top" wrapText="1"/>
    </xf>
    <xf numFmtId="0" fontId="2" fillId="7" borderId="0" xfId="0" applyFont="1" applyFill="1" applyAlignment="1">
      <alignment vertical="top" wrapText="1"/>
    </xf>
    <xf numFmtId="0" fontId="3" fillId="7" borderId="0" xfId="0" applyFont="1" applyFill="1" applyAlignment="1">
      <alignment vertical="top" wrapText="1"/>
    </xf>
    <xf numFmtId="0" fontId="3" fillId="7" borderId="1" xfId="0" applyFont="1" applyFill="1" applyBorder="1" applyAlignment="1">
      <alignment horizontal="center" vertical="top" wrapText="1"/>
    </xf>
    <xf numFmtId="0" fontId="3" fillId="2" borderId="0" xfId="0" applyFont="1" applyFill="1" applyAlignment="1">
      <alignment vertical="top" wrapText="1"/>
    </xf>
    <xf numFmtId="0" fontId="2" fillId="3" borderId="1" xfId="0" applyFont="1" applyFill="1" applyBorder="1" applyAlignment="1">
      <alignment horizontal="center" vertical="top" wrapText="1"/>
    </xf>
    <xf numFmtId="164" fontId="2" fillId="3" borderId="1" xfId="0" applyNumberFormat="1" applyFont="1" applyFill="1" applyBorder="1" applyAlignment="1">
      <alignment horizontal="center" vertical="top" wrapText="1"/>
    </xf>
    <xf numFmtId="0" fontId="4" fillId="0" borderId="0" xfId="0" applyFont="1" applyFill="1" applyAlignment="1">
      <alignment horizontal="center" vertical="top"/>
    </xf>
    <xf numFmtId="0" fontId="4"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5" fillId="0" borderId="0" xfId="0" applyFont="1" applyFill="1" applyAlignment="1">
      <alignment horizontal="center" vertical="top"/>
    </xf>
    <xf numFmtId="164" fontId="4" fillId="0" borderId="0" xfId="0" applyNumberFormat="1" applyFont="1" applyFill="1" applyAlignment="1">
      <alignment horizontal="center" vertical="top"/>
    </xf>
    <xf numFmtId="0" fontId="5" fillId="0" borderId="1" xfId="0"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2" fontId="4" fillId="7" borderId="1" xfId="2" applyNumberFormat="1" applyFont="1" applyFill="1" applyBorder="1" applyAlignment="1">
      <alignment horizontal="center" vertical="top" wrapText="1"/>
    </xf>
    <xf numFmtId="0" fontId="4" fillId="7" borderId="0" xfId="0" applyFont="1" applyFill="1" applyAlignment="1">
      <alignment horizontal="center" vertical="top"/>
    </xf>
    <xf numFmtId="0" fontId="4" fillId="7" borderId="1" xfId="0" applyFont="1" applyFill="1" applyBorder="1" applyAlignment="1">
      <alignment horizontal="center" vertical="top" wrapText="1"/>
    </xf>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5" fillId="2" borderId="0" xfId="0" applyFont="1" applyFill="1" applyAlignment="1">
      <alignment horizontal="center" vertical="top"/>
    </xf>
    <xf numFmtId="0" fontId="4" fillId="2" borderId="0" xfId="0" applyFont="1" applyFill="1" applyAlignment="1">
      <alignment horizontal="center" vertical="top"/>
    </xf>
    <xf numFmtId="0" fontId="5" fillId="6" borderId="1" xfId="0" applyFont="1" applyFill="1" applyBorder="1" applyAlignment="1">
      <alignment horizontal="center" vertical="top" wrapText="1"/>
    </xf>
    <xf numFmtId="164" fontId="5" fillId="6" borderId="1" xfId="0" applyNumberFormat="1" applyFont="1" applyFill="1" applyBorder="1" applyAlignment="1">
      <alignment horizontal="center" vertical="top" wrapText="1"/>
    </xf>
    <xf numFmtId="0" fontId="5" fillId="6" borderId="0" xfId="0" applyFont="1" applyFill="1" applyAlignment="1">
      <alignment horizontal="center" vertical="top"/>
    </xf>
    <xf numFmtId="0" fontId="4" fillId="0" borderId="0" xfId="0" applyFont="1" applyFill="1" applyAlignment="1">
      <alignment horizontal="left" vertical="top"/>
    </xf>
    <xf numFmtId="0" fontId="4" fillId="0" borderId="0" xfId="0" applyFont="1" applyFill="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5" fillId="0" borderId="0" xfId="0" applyFont="1" applyBorder="1" applyAlignment="1">
      <alignment horizontal="center" vertical="top" wrapText="1"/>
    </xf>
    <xf numFmtId="0" fontId="3" fillId="0"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4" borderId="1" xfId="0" applyFont="1" applyFill="1" applyBorder="1" applyAlignment="1">
      <alignment horizontal="center" vertical="top" wrapText="1"/>
    </xf>
    <xf numFmtId="166" fontId="5" fillId="0" borderId="0" xfId="0" applyNumberFormat="1" applyFont="1" applyBorder="1" applyAlignment="1">
      <alignment horizontal="center" vertical="top" wrapText="1"/>
    </xf>
    <xf numFmtId="166" fontId="3" fillId="0" borderId="1" xfId="0" applyNumberFormat="1" applyFont="1" applyBorder="1" applyAlignment="1">
      <alignment horizontal="center" vertical="top" wrapText="1"/>
    </xf>
    <xf numFmtId="166" fontId="2" fillId="2" borderId="1" xfId="0" applyNumberFormat="1" applyFont="1" applyFill="1" applyBorder="1" applyAlignment="1">
      <alignment horizontal="center" vertical="top" wrapText="1"/>
    </xf>
    <xf numFmtId="166" fontId="3" fillId="7" borderId="1" xfId="0" applyNumberFormat="1" applyFont="1" applyFill="1" applyBorder="1" applyAlignment="1">
      <alignment horizontal="center" vertical="top" wrapText="1"/>
    </xf>
    <xf numFmtId="166" fontId="3" fillId="0" borderId="1" xfId="0" applyNumberFormat="1" applyFont="1" applyFill="1" applyBorder="1" applyAlignment="1">
      <alignment horizontal="center" vertical="top" wrapText="1"/>
    </xf>
    <xf numFmtId="166" fontId="2" fillId="4" borderId="1" xfId="0" applyNumberFormat="1" applyFont="1" applyFill="1" applyBorder="1" applyAlignment="1">
      <alignment horizontal="center" vertical="top" wrapText="1"/>
    </xf>
    <xf numFmtId="166" fontId="2" fillId="4" borderId="1" xfId="1" applyNumberFormat="1" applyFont="1" applyFill="1" applyBorder="1" applyAlignment="1">
      <alignment horizontal="center" vertical="top" wrapText="1"/>
    </xf>
    <xf numFmtId="166" fontId="3" fillId="0" borderId="1" xfId="1" applyNumberFormat="1" applyFont="1" applyBorder="1" applyAlignment="1">
      <alignment horizontal="center" vertical="top" wrapText="1"/>
    </xf>
    <xf numFmtId="166" fontId="2" fillId="3" borderId="1" xfId="0" applyNumberFormat="1" applyFont="1" applyFill="1" applyBorder="1" applyAlignment="1">
      <alignment horizontal="center" vertical="top" wrapText="1"/>
    </xf>
    <xf numFmtId="166" fontId="3" fillId="0" borderId="1" xfId="1" applyNumberFormat="1" applyFont="1" applyFill="1" applyBorder="1" applyAlignment="1">
      <alignment horizontal="center" vertical="top" wrapText="1"/>
    </xf>
    <xf numFmtId="166" fontId="3" fillId="0" borderId="0" xfId="0" applyNumberFormat="1" applyFont="1" applyAlignment="1">
      <alignment vertical="top" wrapText="1"/>
    </xf>
    <xf numFmtId="1" fontId="3" fillId="0" borderId="0" xfId="0" applyNumberFormat="1" applyFont="1" applyAlignment="1">
      <alignment vertical="top" wrapText="1"/>
    </xf>
    <xf numFmtId="166" fontId="4" fillId="0" borderId="1" xfId="0" applyNumberFormat="1" applyFont="1" applyFill="1" applyBorder="1" applyAlignment="1">
      <alignment horizontal="center" vertical="top" wrapText="1"/>
    </xf>
    <xf numFmtId="166" fontId="5" fillId="0" borderId="1" xfId="0" applyNumberFormat="1" applyFont="1" applyFill="1" applyBorder="1" applyAlignment="1">
      <alignment horizontal="center" vertical="top" wrapText="1"/>
    </xf>
    <xf numFmtId="166" fontId="4" fillId="7" borderId="1" xfId="0" applyNumberFormat="1" applyFont="1" applyFill="1" applyBorder="1" applyAlignment="1">
      <alignment horizontal="center" vertical="top" wrapText="1"/>
    </xf>
    <xf numFmtId="166" fontId="4" fillId="0" borderId="1" xfId="1" applyNumberFormat="1" applyFont="1" applyFill="1" applyBorder="1" applyAlignment="1">
      <alignment horizontal="center" vertical="top" wrapText="1"/>
    </xf>
    <xf numFmtId="166" fontId="5" fillId="2" borderId="1" xfId="0" applyNumberFormat="1" applyFont="1" applyFill="1" applyBorder="1" applyAlignment="1">
      <alignment horizontal="center" vertical="top" wrapText="1"/>
    </xf>
    <xf numFmtId="166" fontId="5" fillId="6" borderId="1" xfId="0" applyNumberFormat="1" applyFont="1" applyFill="1" applyBorder="1" applyAlignment="1">
      <alignment horizontal="center" vertical="top" wrapText="1"/>
    </xf>
    <xf numFmtId="166" fontId="4" fillId="0" borderId="0" xfId="0" applyNumberFormat="1" applyFont="1" applyFill="1" applyAlignment="1">
      <alignment horizontal="center" vertical="top"/>
    </xf>
    <xf numFmtId="1" fontId="4" fillId="0" borderId="0" xfId="0" applyNumberFormat="1" applyFont="1" applyFill="1" applyAlignment="1">
      <alignment horizontal="center" vertical="top"/>
    </xf>
    <xf numFmtId="166" fontId="6" fillId="0" borderId="0" xfId="0" applyNumberFormat="1" applyFont="1" applyFill="1" applyBorder="1" applyAlignment="1">
      <alignment horizontal="center" vertical="top" wrapText="1"/>
    </xf>
    <xf numFmtId="166" fontId="7" fillId="0" borderId="1" xfId="0" applyNumberFormat="1" applyFont="1" applyFill="1" applyBorder="1" applyAlignment="1">
      <alignment horizontal="center" vertical="top" wrapText="1"/>
    </xf>
    <xf numFmtId="166" fontId="6" fillId="0" borderId="1" xfId="0" applyNumberFormat="1" applyFont="1" applyFill="1" applyBorder="1" applyAlignment="1">
      <alignment horizontal="center" vertical="top" wrapText="1"/>
    </xf>
    <xf numFmtId="166" fontId="6" fillId="0" borderId="1" xfId="0" applyNumberFormat="1" applyFont="1" applyFill="1" applyBorder="1" applyAlignment="1">
      <alignment horizontal="center" vertical="top"/>
    </xf>
    <xf numFmtId="166" fontId="6" fillId="9" borderId="1" xfId="0" applyNumberFormat="1" applyFont="1" applyFill="1" applyBorder="1" applyAlignment="1">
      <alignment horizontal="center" vertical="top" wrapText="1"/>
    </xf>
    <xf numFmtId="166" fontId="6" fillId="6" borderId="1" xfId="0" applyNumberFormat="1" applyFont="1" applyFill="1" applyBorder="1" applyAlignment="1">
      <alignment horizontal="center" vertical="top" wrapText="1"/>
    </xf>
    <xf numFmtId="166" fontId="7" fillId="0" borderId="0" xfId="0" applyNumberFormat="1" applyFont="1" applyFill="1" applyAlignment="1">
      <alignment horizontal="center" vertical="top"/>
    </xf>
    <xf numFmtId="166" fontId="7" fillId="0" borderId="1" xfId="0" applyNumberFormat="1" applyFont="1" applyFill="1" applyBorder="1" applyAlignment="1">
      <alignment horizontal="center" vertical="top"/>
    </xf>
    <xf numFmtId="1" fontId="7" fillId="0" borderId="0" xfId="0" applyNumberFormat="1" applyFont="1" applyFill="1" applyAlignment="1">
      <alignment horizontal="center" vertical="top"/>
    </xf>
    <xf numFmtId="1" fontId="7" fillId="0" borderId="0" xfId="0" applyNumberFormat="1" applyFont="1" applyFill="1" applyAlignment="1">
      <alignment vertical="top"/>
    </xf>
    <xf numFmtId="166" fontId="7" fillId="7" borderId="1" xfId="0" applyNumberFormat="1" applyFont="1" applyFill="1" applyBorder="1" applyAlignment="1">
      <alignment horizontal="center" vertical="top" wrapText="1"/>
    </xf>
    <xf numFmtId="0" fontId="7" fillId="7" borderId="0" xfId="0" applyFont="1" applyFill="1" applyAlignment="1">
      <alignment vertical="top"/>
    </xf>
    <xf numFmtId="0" fontId="7" fillId="7" borderId="0" xfId="0" applyFont="1" applyFill="1" applyAlignment="1">
      <alignment horizontal="center" vertical="top"/>
    </xf>
    <xf numFmtId="166" fontId="7" fillId="0" borderId="1" xfId="0" applyNumberFormat="1" applyFont="1" applyBorder="1" applyAlignment="1">
      <alignment horizontal="center" vertical="top" wrapText="1"/>
    </xf>
    <xf numFmtId="164" fontId="7" fillId="7" borderId="1" xfId="0" applyNumberFormat="1" applyFont="1" applyFill="1" applyBorder="1" applyAlignment="1">
      <alignment horizontal="center" vertical="top" wrapText="1"/>
    </xf>
    <xf numFmtId="0" fontId="7" fillId="0" borderId="1" xfId="0" applyFont="1" applyFill="1" applyBorder="1" applyAlignment="1">
      <alignment vertical="top" wrapText="1"/>
    </xf>
    <xf numFmtId="0" fontId="7" fillId="0" borderId="1" xfId="0" applyFont="1" applyBorder="1" applyAlignment="1">
      <alignment horizontal="center" vertical="top" wrapText="1"/>
    </xf>
    <xf numFmtId="0" fontId="7" fillId="7" borderId="1" xfId="0" applyFont="1" applyFill="1" applyBorder="1" applyAlignment="1">
      <alignment horizontal="center" vertical="top"/>
    </xf>
    <xf numFmtId="166" fontId="7" fillId="7" borderId="1" xfId="0" applyNumberFormat="1" applyFont="1" applyFill="1" applyBorder="1" applyAlignment="1">
      <alignment horizontal="center" vertical="top"/>
    </xf>
    <xf numFmtId="0" fontId="7" fillId="7" borderId="0" xfId="0" applyFont="1" applyFill="1" applyBorder="1" applyAlignment="1">
      <alignment vertical="top" wrapText="1"/>
    </xf>
    <xf numFmtId="0" fontId="7" fillId="7" borderId="0" xfId="0" applyFont="1" applyFill="1" applyBorder="1" applyAlignment="1">
      <alignment horizontal="center" vertical="top" wrapText="1"/>
    </xf>
    <xf numFmtId="0" fontId="7" fillId="7" borderId="1" xfId="0" applyFont="1" applyFill="1" applyBorder="1" applyAlignment="1">
      <alignment vertical="top" wrapText="1"/>
    </xf>
    <xf numFmtId="0" fontId="7" fillId="0" borderId="6" xfId="0" applyFont="1" applyFill="1" applyBorder="1" applyAlignment="1">
      <alignment vertical="top" wrapText="1"/>
    </xf>
    <xf numFmtId="0" fontId="7" fillId="0" borderId="1" xfId="0" applyNumberFormat="1" applyFont="1" applyFill="1" applyBorder="1" applyAlignment="1">
      <alignment horizontal="justify" vertical="top" wrapText="1"/>
    </xf>
    <xf numFmtId="0" fontId="7" fillId="0" borderId="1" xfId="0" applyNumberFormat="1" applyFont="1" applyFill="1" applyBorder="1" applyAlignment="1">
      <alignment horizontal="center" vertical="top" wrapText="1"/>
    </xf>
    <xf numFmtId="166" fontId="7" fillId="7" borderId="1" xfId="1" applyNumberFormat="1" applyFont="1" applyFill="1" applyBorder="1" applyAlignment="1">
      <alignment horizontal="center" vertical="top" wrapText="1"/>
    </xf>
    <xf numFmtId="166" fontId="7" fillId="0" borderId="1" xfId="1"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166" fontId="6" fillId="2" borderId="1" xfId="0" applyNumberFormat="1" applyFont="1" applyFill="1" applyBorder="1" applyAlignment="1">
      <alignment horizontal="center" vertical="top" wrapText="1"/>
    </xf>
    <xf numFmtId="164" fontId="6"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0" fontId="7" fillId="0" borderId="1" xfId="0" applyFont="1" applyFill="1" applyBorder="1" applyAlignment="1">
      <alignment horizontal="justify" vertical="top" wrapText="1"/>
    </xf>
    <xf numFmtId="0" fontId="7" fillId="0" borderId="6" xfId="0" applyFont="1" applyFill="1" applyBorder="1" applyAlignment="1">
      <alignment horizontal="center" vertical="top" wrapText="1"/>
    </xf>
    <xf numFmtId="164" fontId="7" fillId="0" borderId="6" xfId="0" applyNumberFormat="1" applyFont="1" applyFill="1" applyBorder="1" applyAlignment="1">
      <alignment horizontal="center" vertical="top" wrapText="1"/>
    </xf>
    <xf numFmtId="166" fontId="7" fillId="0" borderId="6" xfId="0" applyNumberFormat="1" applyFont="1" applyFill="1" applyBorder="1" applyAlignment="1">
      <alignment horizontal="center" vertical="top" wrapText="1"/>
    </xf>
    <xf numFmtId="0" fontId="7" fillId="0" borderId="6" xfId="0" applyFont="1" applyFill="1" applyBorder="1" applyAlignment="1">
      <alignment horizontal="left"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7" fillId="7" borderId="1" xfId="0" applyFont="1" applyFill="1" applyBorder="1" applyAlignment="1">
      <alignment horizontal="center" vertical="top" wrapText="1"/>
    </xf>
    <xf numFmtId="0" fontId="7" fillId="7" borderId="1" xfId="0" applyFont="1" applyFill="1" applyBorder="1" applyAlignment="1">
      <alignment horizontal="justify" vertical="top" wrapText="1"/>
    </xf>
    <xf numFmtId="0" fontId="6" fillId="0" borderId="1" xfId="0" applyFont="1" applyFill="1" applyBorder="1" applyAlignment="1">
      <alignment horizontal="center" vertical="top" wrapText="1"/>
    </xf>
    <xf numFmtId="164" fontId="7" fillId="0" borderId="1" xfId="0" applyNumberFormat="1" applyFont="1" applyFill="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5" fillId="0" borderId="0"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0" fontId="7" fillId="0"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6" fillId="0" borderId="1" xfId="0" applyFont="1" applyFill="1" applyBorder="1" applyAlignment="1">
      <alignment horizontal="justify"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164" fontId="7" fillId="0" borderId="6" xfId="0" applyNumberFormat="1" applyFont="1" applyFill="1" applyBorder="1" applyAlignment="1">
      <alignment horizontal="center" vertical="top" wrapText="1"/>
    </xf>
    <xf numFmtId="164" fontId="7" fillId="0" borderId="2" xfId="0" applyNumberFormat="1" applyFont="1" applyFill="1" applyBorder="1" applyAlignment="1">
      <alignment horizontal="center" vertical="top" wrapText="1"/>
    </xf>
    <xf numFmtId="166" fontId="7" fillId="0" borderId="6" xfId="0" applyNumberFormat="1" applyFont="1" applyFill="1" applyBorder="1" applyAlignment="1">
      <alignment horizontal="center" vertical="top" wrapText="1"/>
    </xf>
    <xf numFmtId="166" fontId="7" fillId="0" borderId="2" xfId="0" applyNumberFormat="1"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2" xfId="0" applyFont="1" applyFill="1" applyBorder="1" applyAlignment="1">
      <alignment horizontal="center" vertical="top" wrapText="1"/>
    </xf>
    <xf numFmtId="164" fontId="7" fillId="0" borderId="7" xfId="0" applyNumberFormat="1" applyFont="1" applyFill="1" applyBorder="1" applyAlignment="1">
      <alignment horizontal="center" vertical="top" wrapText="1"/>
    </xf>
    <xf numFmtId="166" fontId="7" fillId="0" borderId="7" xfId="0" applyNumberFormat="1"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7" xfId="0" applyFont="1" applyFill="1" applyBorder="1" applyAlignment="1">
      <alignment horizontal="left" vertical="top" wrapText="1"/>
    </xf>
    <xf numFmtId="0" fontId="7" fillId="0" borderId="1" xfId="0" applyFont="1" applyFill="1" applyBorder="1" applyAlignment="1">
      <alignment horizontal="justify" vertical="top" wrapText="1"/>
    </xf>
    <xf numFmtId="0" fontId="7" fillId="7" borderId="1" xfId="0" applyFont="1" applyFill="1" applyBorder="1" applyAlignment="1">
      <alignment horizontal="justify" vertical="top" wrapText="1"/>
    </xf>
    <xf numFmtId="164" fontId="6" fillId="5" borderId="1" xfId="0" applyNumberFormat="1" applyFont="1" applyFill="1" applyBorder="1" applyAlignment="1">
      <alignment horizontal="center" vertical="top" wrapText="1"/>
    </xf>
    <xf numFmtId="166" fontId="7" fillId="7" borderId="6" xfId="0" applyNumberFormat="1" applyFont="1" applyFill="1" applyBorder="1" applyAlignment="1">
      <alignment horizontal="center" vertical="top" wrapText="1"/>
    </xf>
    <xf numFmtId="166" fontId="7" fillId="7" borderId="2" xfId="0" applyNumberFormat="1" applyFont="1" applyFill="1" applyBorder="1" applyAlignment="1">
      <alignment horizontal="center" vertical="top" wrapText="1"/>
    </xf>
    <xf numFmtId="0" fontId="7" fillId="7" borderId="6" xfId="0" applyFont="1" applyFill="1" applyBorder="1" applyAlignment="1">
      <alignment horizontal="center" vertical="top" wrapText="1"/>
    </xf>
    <xf numFmtId="0" fontId="7" fillId="7" borderId="2" xfId="0" applyFont="1" applyFill="1" applyBorder="1" applyAlignment="1">
      <alignment horizontal="center" vertical="top" wrapText="1"/>
    </xf>
    <xf numFmtId="0" fontId="7" fillId="7" borderId="6" xfId="0" applyFont="1" applyFill="1" applyBorder="1" applyAlignment="1">
      <alignment horizontal="left" vertical="top" wrapText="1"/>
    </xf>
    <xf numFmtId="0" fontId="7" fillId="7" borderId="2" xfId="0" applyFont="1" applyFill="1" applyBorder="1" applyAlignment="1">
      <alignment horizontal="left" vertical="top" wrapText="1"/>
    </xf>
    <xf numFmtId="164" fontId="7" fillId="7" borderId="1" xfId="0" applyNumberFormat="1" applyFont="1" applyFill="1" applyBorder="1" applyAlignment="1">
      <alignment horizontal="justify" vertical="top" wrapText="1"/>
    </xf>
    <xf numFmtId="0" fontId="7" fillId="0" borderId="1" xfId="0" applyFont="1" applyFill="1" applyBorder="1" applyAlignment="1">
      <alignment horizontal="left" vertical="top" wrapText="1"/>
    </xf>
    <xf numFmtId="164" fontId="7" fillId="0" borderId="1" xfId="0" applyNumberFormat="1" applyFont="1" applyFill="1" applyBorder="1" applyAlignment="1">
      <alignment horizontal="center" vertical="top" wrapText="1"/>
    </xf>
    <xf numFmtId="0" fontId="7" fillId="7" borderId="1" xfId="0" applyFont="1" applyFill="1" applyBorder="1" applyAlignment="1">
      <alignment horizontal="center" vertical="top" wrapText="1"/>
    </xf>
    <xf numFmtId="0" fontId="6" fillId="6" borderId="4" xfId="1" applyFont="1" applyFill="1" applyBorder="1" applyAlignment="1">
      <alignment horizontal="center" vertical="top" wrapText="1"/>
    </xf>
    <xf numFmtId="0" fontId="6" fillId="6" borderId="5" xfId="1" applyFont="1" applyFill="1" applyBorder="1" applyAlignment="1">
      <alignment horizontal="center" vertical="top" wrapText="1"/>
    </xf>
    <xf numFmtId="0" fontId="6" fillId="6" borderId="3" xfId="1" applyFont="1" applyFill="1" applyBorder="1" applyAlignment="1">
      <alignment horizontal="center" vertical="top" wrapText="1"/>
    </xf>
    <xf numFmtId="0" fontId="7" fillId="6" borderId="1" xfId="0" applyFont="1" applyFill="1" applyBorder="1" applyAlignment="1">
      <alignment horizontal="center" vertical="top" wrapText="1"/>
    </xf>
    <xf numFmtId="0" fontId="6" fillId="6" borderId="1" xfId="0" applyFont="1" applyFill="1" applyBorder="1" applyAlignment="1">
      <alignment horizontal="justify" vertical="top" wrapText="1"/>
    </xf>
    <xf numFmtId="0" fontId="6" fillId="0" borderId="1" xfId="0" applyFont="1" applyFill="1" applyBorder="1" applyAlignment="1">
      <alignment horizontal="center" vertical="top" wrapText="1"/>
    </xf>
    <xf numFmtId="0" fontId="7" fillId="7" borderId="7" xfId="0" applyFont="1" applyFill="1" applyBorder="1" applyAlignment="1">
      <alignment horizontal="left" vertical="top" wrapText="1"/>
    </xf>
    <xf numFmtId="0" fontId="6" fillId="9" borderId="8" xfId="0" applyFont="1" applyFill="1" applyBorder="1" applyAlignment="1">
      <alignment horizontal="left" vertical="top" wrapText="1"/>
    </xf>
    <xf numFmtId="0" fontId="6" fillId="9" borderId="9" xfId="0" applyFont="1" applyFill="1" applyBorder="1" applyAlignment="1">
      <alignment horizontal="left" vertical="top" wrapText="1"/>
    </xf>
    <xf numFmtId="0" fontId="6" fillId="9" borderId="10" xfId="0" applyFont="1" applyFill="1" applyBorder="1" applyAlignment="1">
      <alignment horizontal="left" vertical="top" wrapText="1"/>
    </xf>
    <xf numFmtId="0" fontId="6" fillId="9" borderId="11" xfId="0" applyFont="1" applyFill="1" applyBorder="1" applyAlignment="1">
      <alignment horizontal="left" vertical="top" wrapText="1"/>
    </xf>
    <xf numFmtId="0" fontId="6" fillId="9" borderId="12" xfId="0" applyFont="1" applyFill="1" applyBorder="1" applyAlignment="1">
      <alignment horizontal="left" vertical="top" wrapText="1"/>
    </xf>
    <xf numFmtId="0" fontId="6" fillId="9" borderId="13" xfId="0"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7" fillId="7" borderId="1" xfId="0" applyFont="1" applyFill="1" applyBorder="1" applyAlignment="1">
      <alignment horizontal="left" vertical="top" wrapText="1"/>
    </xf>
    <xf numFmtId="0" fontId="7" fillId="0" borderId="1" xfId="0" applyFont="1" applyBorder="1" applyAlignment="1">
      <alignment horizontal="justify" vertical="top" wrapText="1"/>
    </xf>
    <xf numFmtId="0" fontId="7" fillId="0" borderId="6" xfId="0" applyNumberFormat="1" applyFont="1" applyFill="1" applyBorder="1" applyAlignment="1">
      <alignment horizontal="center" vertical="top" wrapText="1"/>
    </xf>
    <xf numFmtId="0" fontId="7" fillId="0" borderId="2" xfId="0" applyNumberFormat="1" applyFont="1" applyFill="1" applyBorder="1" applyAlignment="1">
      <alignment horizontal="center" vertical="top" wrapText="1"/>
    </xf>
    <xf numFmtId="0" fontId="7" fillId="7" borderId="7" xfId="0" applyFont="1" applyFill="1" applyBorder="1" applyAlignment="1">
      <alignment horizontal="center" vertical="top" wrapText="1"/>
    </xf>
    <xf numFmtId="166" fontId="7" fillId="7" borderId="7"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2" fontId="4" fillId="7" borderId="1" xfId="2"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5" fillId="8" borderId="1" xfId="0" applyFont="1" applyFill="1" applyBorder="1" applyAlignment="1">
      <alignment horizontal="center" vertical="top" wrapText="1"/>
    </xf>
    <xf numFmtId="0" fontId="4" fillId="7" borderId="1" xfId="0" applyFont="1" applyFill="1" applyBorder="1" applyAlignment="1">
      <alignment horizontal="center" vertical="top" wrapText="1"/>
    </xf>
    <xf numFmtId="164" fontId="5" fillId="5" borderId="1" xfId="0" applyNumberFormat="1" applyFont="1" applyFill="1" applyBorder="1" applyAlignment="1">
      <alignment horizontal="center" vertical="top" wrapText="1"/>
    </xf>
    <xf numFmtId="0" fontId="5" fillId="6" borderId="1" xfId="0" applyFont="1" applyFill="1" applyBorder="1" applyAlignment="1">
      <alignment horizontal="left" vertical="top" wrapText="1"/>
    </xf>
    <xf numFmtId="164" fontId="5" fillId="6" borderId="1" xfId="0" applyNumberFormat="1" applyFont="1" applyFill="1" applyBorder="1" applyAlignment="1">
      <alignment horizontal="center" vertical="top" wrapText="1"/>
    </xf>
    <xf numFmtId="2" fontId="4" fillId="0" borderId="1" xfId="0" applyNumberFormat="1" applyFont="1" applyFill="1" applyBorder="1" applyAlignment="1">
      <alignment horizontal="center" vertical="top" wrapText="1"/>
    </xf>
    <xf numFmtId="0" fontId="5" fillId="0" borderId="0" xfId="0" applyFont="1" applyFill="1" applyBorder="1" applyAlignment="1">
      <alignment horizontal="center" vertical="top" wrapText="1"/>
    </xf>
  </cellXfs>
  <cellStyles count="3">
    <cellStyle name="Обычный" xfId="0" builtinId="0"/>
    <cellStyle name="Обычный 2" xfId="2"/>
    <cellStyle name="Обычный_Лист1" xfId="1"/>
  </cellStyles>
  <dxfs count="0"/>
  <tableStyles count="0" defaultTableStyle="TableStyleMedium2" defaultPivotStyle="PivotStyleLight16"/>
  <colors>
    <mruColors>
      <color rgb="FF0099CC"/>
      <color rgb="FFFF66FF"/>
      <color rgb="FF669900"/>
      <color rgb="FF00FFFF"/>
      <color rgb="FF660033"/>
      <color rgb="FFFF5050"/>
      <color rgb="FFFF0066"/>
      <color rgb="FF993366"/>
      <color rgb="FF3333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view="pageBreakPreview" zoomScaleNormal="75" zoomScaleSheetLayoutView="100" workbookViewId="0">
      <selection activeCell="I127" sqref="I127"/>
    </sheetView>
  </sheetViews>
  <sheetFormatPr defaultRowHeight="15.75" x14ac:dyDescent="0.25"/>
  <cols>
    <col min="1" max="1" width="46.28515625" style="14" customWidth="1"/>
    <col min="2" max="2" width="18.5703125" style="6" customWidth="1"/>
    <col min="3" max="3" width="28.7109375" style="15" customWidth="1"/>
    <col min="4" max="4" width="22.5703125" style="95" customWidth="1"/>
    <col min="5" max="5" width="21.140625" style="95" customWidth="1"/>
    <col min="6" max="6" width="23.7109375" style="12" customWidth="1"/>
    <col min="7" max="7" width="9.5703125" style="6" bestFit="1" customWidth="1"/>
    <col min="8" max="16384" width="9.140625" style="6"/>
  </cols>
  <sheetData>
    <row r="1" spans="1:6" s="2" customFormat="1" ht="39" customHeight="1" x14ac:dyDescent="0.25">
      <c r="A1" s="149" t="s">
        <v>411</v>
      </c>
      <c r="B1" s="149"/>
      <c r="C1" s="149"/>
      <c r="D1" s="149"/>
      <c r="E1" s="149"/>
      <c r="F1" s="149"/>
    </row>
    <row r="2" spans="1:6" s="4" customFormat="1" ht="24" customHeight="1" x14ac:dyDescent="0.25">
      <c r="A2" s="3"/>
      <c r="B2" s="81"/>
      <c r="C2" s="81"/>
      <c r="D2" s="85"/>
      <c r="E2" s="85"/>
      <c r="F2" s="81"/>
    </row>
    <row r="3" spans="1:6" ht="63" customHeight="1" x14ac:dyDescent="0.25">
      <c r="A3" s="80" t="s">
        <v>16</v>
      </c>
      <c r="B3" s="80" t="s">
        <v>15</v>
      </c>
      <c r="C3" s="80" t="s">
        <v>17</v>
      </c>
      <c r="D3" s="86" t="s">
        <v>107</v>
      </c>
      <c r="E3" s="86" t="s">
        <v>18</v>
      </c>
      <c r="F3" s="5" t="s">
        <v>21</v>
      </c>
    </row>
    <row r="4" spans="1:6" s="96" customFormat="1" ht="15.75" customHeight="1" x14ac:dyDescent="0.25">
      <c r="A4" s="51">
        <v>1</v>
      </c>
      <c r="B4" s="51">
        <v>2</v>
      </c>
      <c r="C4" s="51">
        <v>3</v>
      </c>
      <c r="D4" s="51">
        <v>4</v>
      </c>
      <c r="E4" s="51">
        <v>5</v>
      </c>
      <c r="F4" s="51">
        <v>6</v>
      </c>
    </row>
    <row r="5" spans="1:6" ht="21" customHeight="1" x14ac:dyDescent="0.25">
      <c r="A5" s="150" t="s">
        <v>105</v>
      </c>
      <c r="B5" s="150"/>
      <c r="C5" s="150"/>
      <c r="D5" s="150"/>
      <c r="E5" s="150"/>
      <c r="F5" s="150"/>
    </row>
    <row r="6" spans="1:6" ht="15.75" customHeight="1" x14ac:dyDescent="0.25">
      <c r="A6" s="147" t="s">
        <v>587</v>
      </c>
      <c r="B6" s="148" t="s">
        <v>131</v>
      </c>
      <c r="C6" s="80" t="s">
        <v>156</v>
      </c>
      <c r="D6" s="86">
        <f>'КБ+ софин. МБ'!C74</f>
        <v>0</v>
      </c>
      <c r="E6" s="86">
        <f>'КБ+ софин. МБ'!D74</f>
        <v>0</v>
      </c>
      <c r="F6" s="5">
        <v>0</v>
      </c>
    </row>
    <row r="7" spans="1:6" ht="15.75" customHeight="1" x14ac:dyDescent="0.25">
      <c r="A7" s="147"/>
      <c r="B7" s="148"/>
      <c r="C7" s="80" t="s">
        <v>19</v>
      </c>
      <c r="D7" s="86">
        <f>'КБ+ софин. МБ'!C75</f>
        <v>5422.3</v>
      </c>
      <c r="E7" s="86">
        <f>'КБ+ софин. МБ'!D75</f>
        <v>5422.3</v>
      </c>
      <c r="F7" s="5">
        <f>E7/D7*100</f>
        <v>100</v>
      </c>
    </row>
    <row r="8" spans="1:6" ht="31.5" customHeight="1" x14ac:dyDescent="0.25">
      <c r="A8" s="147"/>
      <c r="B8" s="148"/>
      <c r="C8" s="80" t="s">
        <v>110</v>
      </c>
      <c r="D8" s="86">
        <f>'КБ+ софин. МБ'!C76</f>
        <v>167.7</v>
      </c>
      <c r="E8" s="86">
        <f>'КБ+ софин. МБ'!D76</f>
        <v>167.7</v>
      </c>
      <c r="F8" s="5">
        <f>E8/D8*100</f>
        <v>100</v>
      </c>
    </row>
    <row r="9" spans="1:6" s="7" customFormat="1" ht="15.75" customHeight="1" x14ac:dyDescent="0.25">
      <c r="A9" s="147"/>
      <c r="B9" s="148"/>
      <c r="C9" s="83" t="s">
        <v>22</v>
      </c>
      <c r="D9" s="87">
        <f>D7+D8+D6</f>
        <v>5590</v>
      </c>
      <c r="E9" s="87">
        <f>E7+E8+E6</f>
        <v>5590</v>
      </c>
      <c r="F9" s="1">
        <f>E9/D9*100</f>
        <v>100</v>
      </c>
    </row>
    <row r="10" spans="1:6" s="52" customFormat="1" ht="15.75" customHeight="1" x14ac:dyDescent="0.25">
      <c r="A10" s="147" t="s">
        <v>588</v>
      </c>
      <c r="B10" s="148" t="s">
        <v>131</v>
      </c>
      <c r="C10" s="80" t="s">
        <v>156</v>
      </c>
      <c r="D10" s="86">
        <f>'КБ+ софин. МБ'!C78</f>
        <v>0</v>
      </c>
      <c r="E10" s="86">
        <f>'КБ+ софин. МБ'!D78</f>
        <v>0</v>
      </c>
      <c r="F10" s="5">
        <v>0</v>
      </c>
    </row>
    <row r="11" spans="1:6" ht="15.75" customHeight="1" x14ac:dyDescent="0.25">
      <c r="A11" s="147"/>
      <c r="B11" s="148"/>
      <c r="C11" s="80" t="s">
        <v>19</v>
      </c>
      <c r="D11" s="86">
        <f>'КБ+ софин. МБ'!C79</f>
        <v>5879.5</v>
      </c>
      <c r="E11" s="86">
        <f>'КБ+ софин. МБ'!D79</f>
        <v>5879.4</v>
      </c>
      <c r="F11" s="5">
        <f t="shared" ref="F11:F17" si="0">E11/D11*100</f>
        <v>99.998299175099916</v>
      </c>
    </row>
    <row r="12" spans="1:6" ht="33" customHeight="1" x14ac:dyDescent="0.25">
      <c r="A12" s="147"/>
      <c r="B12" s="148"/>
      <c r="C12" s="80" t="s">
        <v>110</v>
      </c>
      <c r="D12" s="86">
        <f>'КБ+ софин. МБ'!C80</f>
        <v>245</v>
      </c>
      <c r="E12" s="86">
        <f>'КБ+ софин. МБ'!D80</f>
        <v>245</v>
      </c>
      <c r="F12" s="5">
        <f t="shared" si="0"/>
        <v>100</v>
      </c>
    </row>
    <row r="13" spans="1:6" s="7" customFormat="1" ht="15.75" customHeight="1" x14ac:dyDescent="0.25">
      <c r="A13" s="147"/>
      <c r="B13" s="148"/>
      <c r="C13" s="83" t="s">
        <v>22</v>
      </c>
      <c r="D13" s="87">
        <f>D11+D12+D10</f>
        <v>6124.5</v>
      </c>
      <c r="E13" s="87">
        <f>E11+E12+E10</f>
        <v>6124.4</v>
      </c>
      <c r="F13" s="1">
        <f t="shared" si="0"/>
        <v>99.998367213650084</v>
      </c>
    </row>
    <row r="14" spans="1:6" s="52" customFormat="1" ht="15.75" customHeight="1" x14ac:dyDescent="0.25">
      <c r="A14" s="147" t="s">
        <v>589</v>
      </c>
      <c r="B14" s="148" t="s">
        <v>131</v>
      </c>
      <c r="C14" s="80" t="s">
        <v>156</v>
      </c>
      <c r="D14" s="88">
        <f>'КБ+ софин. МБ'!C82</f>
        <v>2293.6999999999998</v>
      </c>
      <c r="E14" s="86">
        <f>'КБ+ софин. МБ'!D82</f>
        <v>2293.6999999999998</v>
      </c>
      <c r="F14" s="5">
        <f t="shared" si="0"/>
        <v>100</v>
      </c>
    </row>
    <row r="15" spans="1:6" ht="15.75" customHeight="1" x14ac:dyDescent="0.25">
      <c r="A15" s="147"/>
      <c r="B15" s="148"/>
      <c r="C15" s="80" t="s">
        <v>19</v>
      </c>
      <c r="D15" s="86">
        <f>'КБ+ софин. МБ'!C83</f>
        <v>1043</v>
      </c>
      <c r="E15" s="86">
        <f>'КБ+ софин. МБ'!D83</f>
        <v>1043</v>
      </c>
      <c r="F15" s="5">
        <f t="shared" si="0"/>
        <v>100</v>
      </c>
    </row>
    <row r="16" spans="1:6" ht="33" customHeight="1" x14ac:dyDescent="0.25">
      <c r="A16" s="147"/>
      <c r="B16" s="148"/>
      <c r="C16" s="80" t="s">
        <v>110</v>
      </c>
      <c r="D16" s="86">
        <f>'КБ+ софин. МБ'!C84</f>
        <v>227.2</v>
      </c>
      <c r="E16" s="86">
        <f>'КБ+ софин. МБ'!D84</f>
        <v>227.2</v>
      </c>
      <c r="F16" s="5">
        <f t="shared" si="0"/>
        <v>100</v>
      </c>
    </row>
    <row r="17" spans="1:6" s="7" customFormat="1" ht="15.75" customHeight="1" x14ac:dyDescent="0.25">
      <c r="A17" s="147"/>
      <c r="B17" s="148"/>
      <c r="C17" s="83" t="s">
        <v>22</v>
      </c>
      <c r="D17" s="87">
        <f>D15+D16+D14</f>
        <v>3563.8999999999996</v>
      </c>
      <c r="E17" s="87">
        <f>E15+E16+E14</f>
        <v>3563.8999999999996</v>
      </c>
      <c r="F17" s="1">
        <f t="shared" si="0"/>
        <v>100</v>
      </c>
    </row>
    <row r="18" spans="1:6" s="52" customFormat="1" ht="15.75" customHeight="1" x14ac:dyDescent="0.25">
      <c r="A18" s="152" t="s">
        <v>590</v>
      </c>
      <c r="B18" s="148" t="s">
        <v>131</v>
      </c>
      <c r="C18" s="80" t="s">
        <v>156</v>
      </c>
      <c r="D18" s="88">
        <f>'КБ+ софин. МБ'!C86</f>
        <v>0</v>
      </c>
      <c r="E18" s="88">
        <f>'КБ+ софин. МБ'!D86</f>
        <v>0</v>
      </c>
      <c r="F18" s="5">
        <v>0</v>
      </c>
    </row>
    <row r="19" spans="1:6" ht="15.75" customHeight="1" x14ac:dyDescent="0.25">
      <c r="A19" s="152"/>
      <c r="B19" s="148"/>
      <c r="C19" s="80" t="s">
        <v>19</v>
      </c>
      <c r="D19" s="88">
        <f>'КБ+ софин. МБ'!C87</f>
        <v>6269.3</v>
      </c>
      <c r="E19" s="88">
        <f>'КБ+ софин. МБ'!D87</f>
        <v>6269.2</v>
      </c>
      <c r="F19" s="5">
        <f t="shared" ref="F19:F25" si="1">E19/D19*100</f>
        <v>99.998404925589767</v>
      </c>
    </row>
    <row r="20" spans="1:6" ht="33.75" customHeight="1" x14ac:dyDescent="0.25">
      <c r="A20" s="152"/>
      <c r="B20" s="148"/>
      <c r="C20" s="80" t="s">
        <v>110</v>
      </c>
      <c r="D20" s="88">
        <f>'КБ+ софин. МБ'!C88</f>
        <v>318.8</v>
      </c>
      <c r="E20" s="88">
        <f>'КБ+ софин. МБ'!D88</f>
        <v>318.8</v>
      </c>
      <c r="F20" s="5">
        <f t="shared" si="1"/>
        <v>100</v>
      </c>
    </row>
    <row r="21" spans="1:6" s="7" customFormat="1" ht="15.75" customHeight="1" x14ac:dyDescent="0.25">
      <c r="A21" s="152"/>
      <c r="B21" s="148"/>
      <c r="C21" s="83" t="s">
        <v>22</v>
      </c>
      <c r="D21" s="87">
        <f>D19+D20+D18</f>
        <v>6588.1</v>
      </c>
      <c r="E21" s="87">
        <f>E19+E20+E18</f>
        <v>6588</v>
      </c>
      <c r="F21" s="1">
        <f t="shared" si="1"/>
        <v>99.998482111686215</v>
      </c>
    </row>
    <row r="22" spans="1:6" s="53" customFormat="1" ht="15.75" customHeight="1" x14ac:dyDescent="0.25">
      <c r="A22" s="147" t="s">
        <v>591</v>
      </c>
      <c r="B22" s="148" t="s">
        <v>131</v>
      </c>
      <c r="C22" s="80" t="s">
        <v>156</v>
      </c>
      <c r="D22" s="88">
        <f>'КБ+ софин. МБ'!C94</f>
        <v>1885.9</v>
      </c>
      <c r="E22" s="88">
        <f>'КБ+ софин. МБ'!D94</f>
        <v>1885.9</v>
      </c>
      <c r="F22" s="5">
        <f t="shared" si="1"/>
        <v>100</v>
      </c>
    </row>
    <row r="23" spans="1:6" s="8" customFormat="1" ht="15.75" customHeight="1" x14ac:dyDescent="0.25">
      <c r="A23" s="147"/>
      <c r="B23" s="148"/>
      <c r="C23" s="80" t="s">
        <v>19</v>
      </c>
      <c r="D23" s="88">
        <f>'КБ+ софин. МБ'!C95</f>
        <v>5750.4</v>
      </c>
      <c r="E23" s="88">
        <f>'КБ+ софин. МБ'!D95</f>
        <v>5750.4</v>
      </c>
      <c r="F23" s="5">
        <f t="shared" si="1"/>
        <v>100</v>
      </c>
    </row>
    <row r="24" spans="1:6" s="8" customFormat="1" ht="33" customHeight="1" x14ac:dyDescent="0.25">
      <c r="A24" s="147"/>
      <c r="B24" s="148"/>
      <c r="C24" s="80" t="s">
        <v>110</v>
      </c>
      <c r="D24" s="88">
        <f>'КБ+ софин. МБ'!C96</f>
        <v>578.09999999999991</v>
      </c>
      <c r="E24" s="88">
        <f>'КБ+ софин. МБ'!D96</f>
        <v>578.09999999999991</v>
      </c>
      <c r="F24" s="5">
        <f t="shared" si="1"/>
        <v>100</v>
      </c>
    </row>
    <row r="25" spans="1:6" s="8" customFormat="1" ht="15.75" customHeight="1" x14ac:dyDescent="0.25">
      <c r="A25" s="147"/>
      <c r="B25" s="148"/>
      <c r="C25" s="83" t="s">
        <v>22</v>
      </c>
      <c r="D25" s="87">
        <f>D23+D24+D22</f>
        <v>8214.4</v>
      </c>
      <c r="E25" s="87">
        <f>E23+E24+E22</f>
        <v>8214.4</v>
      </c>
      <c r="F25" s="1">
        <f t="shared" si="1"/>
        <v>100</v>
      </c>
    </row>
    <row r="26" spans="1:6" s="53" customFormat="1" ht="15.75" customHeight="1" x14ac:dyDescent="0.25">
      <c r="A26" s="147" t="s">
        <v>592</v>
      </c>
      <c r="B26" s="148" t="s">
        <v>131</v>
      </c>
      <c r="C26" s="80" t="s">
        <v>156</v>
      </c>
      <c r="D26" s="88">
        <f>'КБ+ софин. МБ'!C90</f>
        <v>0</v>
      </c>
      <c r="E26" s="88">
        <f>'КБ+ софин. МБ'!D90</f>
        <v>0</v>
      </c>
      <c r="F26" s="5">
        <v>0</v>
      </c>
    </row>
    <row r="27" spans="1:6" s="8" customFormat="1" ht="15.75" customHeight="1" x14ac:dyDescent="0.25">
      <c r="A27" s="147"/>
      <c r="B27" s="148"/>
      <c r="C27" s="80" t="s">
        <v>19</v>
      </c>
      <c r="D27" s="88">
        <f>'КБ+ софин. МБ'!C91</f>
        <v>8964</v>
      </c>
      <c r="E27" s="88">
        <f>'КБ+ софин. МБ'!D91</f>
        <v>8963.5</v>
      </c>
      <c r="F27" s="5">
        <f>E27/D27*100</f>
        <v>99.994422132976339</v>
      </c>
    </row>
    <row r="28" spans="1:6" s="8" customFormat="1" ht="15.75" customHeight="1" x14ac:dyDescent="0.25">
      <c r="A28" s="147"/>
      <c r="B28" s="148"/>
      <c r="C28" s="80" t="s">
        <v>110</v>
      </c>
      <c r="D28" s="88">
        <f>'КБ+ софин. МБ'!C92</f>
        <v>472.7</v>
      </c>
      <c r="E28" s="88">
        <f>'КБ+ софин. МБ'!D92</f>
        <v>471.8</v>
      </c>
      <c r="F28" s="5">
        <f>E28/D28*100</f>
        <v>99.809604400253875</v>
      </c>
    </row>
    <row r="29" spans="1:6" s="8" customFormat="1" ht="15.75" customHeight="1" x14ac:dyDescent="0.25">
      <c r="A29" s="147"/>
      <c r="B29" s="148"/>
      <c r="C29" s="83" t="s">
        <v>22</v>
      </c>
      <c r="D29" s="87">
        <f>D27+D28+D26</f>
        <v>9436.7000000000007</v>
      </c>
      <c r="E29" s="87">
        <f>E27+E28+E26</f>
        <v>9435.2999999999993</v>
      </c>
      <c r="F29" s="1">
        <f>E29/D29*100</f>
        <v>99.985164305318591</v>
      </c>
    </row>
    <row r="30" spans="1:6" s="53" customFormat="1" ht="15.75" customHeight="1" x14ac:dyDescent="0.25">
      <c r="A30" s="147" t="s">
        <v>593</v>
      </c>
      <c r="B30" s="148" t="s">
        <v>131</v>
      </c>
      <c r="C30" s="80" t="s">
        <v>156</v>
      </c>
      <c r="D30" s="88">
        <f>'КБ+ софин. МБ'!C98</f>
        <v>0</v>
      </c>
      <c r="E30" s="88">
        <f>'КБ+ софин. МБ'!D98</f>
        <v>0</v>
      </c>
      <c r="F30" s="5">
        <v>0</v>
      </c>
    </row>
    <row r="31" spans="1:6" s="8" customFormat="1" ht="15.75" customHeight="1" x14ac:dyDescent="0.25">
      <c r="A31" s="147"/>
      <c r="B31" s="148"/>
      <c r="C31" s="80" t="s">
        <v>19</v>
      </c>
      <c r="D31" s="88">
        <f>'КБ+ софин. МБ'!C99</f>
        <v>14312.800000000001</v>
      </c>
      <c r="E31" s="88">
        <f>'КБ+ софин. МБ'!D99</f>
        <v>14312.7</v>
      </c>
      <c r="F31" s="5">
        <f>E31/D31*100</f>
        <v>99.999301324688389</v>
      </c>
    </row>
    <row r="32" spans="1:6" s="8" customFormat="1" ht="35.25" customHeight="1" x14ac:dyDescent="0.25">
      <c r="A32" s="147"/>
      <c r="B32" s="148"/>
      <c r="C32" s="80" t="s">
        <v>110</v>
      </c>
      <c r="D32" s="88">
        <f>'КБ+ софин. МБ'!C100</f>
        <v>913.5</v>
      </c>
      <c r="E32" s="88">
        <f>'КБ+ софин. МБ'!D100</f>
        <v>913.5</v>
      </c>
      <c r="F32" s="5">
        <f>E32/D32*100</f>
        <v>100</v>
      </c>
    </row>
    <row r="33" spans="1:6" s="8" customFormat="1" ht="17.25" customHeight="1" x14ac:dyDescent="0.25">
      <c r="A33" s="147"/>
      <c r="B33" s="148"/>
      <c r="C33" s="83" t="s">
        <v>22</v>
      </c>
      <c r="D33" s="87">
        <f>D31+D32+D30</f>
        <v>15226.300000000001</v>
      </c>
      <c r="E33" s="87">
        <f>E31+E32+E30</f>
        <v>15226.2</v>
      </c>
      <c r="F33" s="1">
        <f>E33/D33*100</f>
        <v>99.999343241627969</v>
      </c>
    </row>
    <row r="34" spans="1:6" s="53" customFormat="1" ht="15.75" customHeight="1" x14ac:dyDescent="0.25">
      <c r="A34" s="147" t="s">
        <v>594</v>
      </c>
      <c r="B34" s="148" t="s">
        <v>131</v>
      </c>
      <c r="C34" s="80" t="s">
        <v>156</v>
      </c>
      <c r="D34" s="88">
        <f>'КБ+ софин. МБ'!C102</f>
        <v>0</v>
      </c>
      <c r="E34" s="88">
        <f>'КБ+ софин. МБ'!D102</f>
        <v>0</v>
      </c>
      <c r="F34" s="5">
        <v>0</v>
      </c>
    </row>
    <row r="35" spans="1:6" ht="15.75" customHeight="1" x14ac:dyDescent="0.25">
      <c r="A35" s="147"/>
      <c r="B35" s="148"/>
      <c r="C35" s="80" t="s">
        <v>19</v>
      </c>
      <c r="D35" s="88">
        <f>'КБ+ софин. МБ'!C103</f>
        <v>5395.2</v>
      </c>
      <c r="E35" s="88">
        <f>'КБ+ софин. МБ'!D103</f>
        <v>5395.2</v>
      </c>
      <c r="F35" s="5">
        <f>E35/D35*100</f>
        <v>100</v>
      </c>
    </row>
    <row r="36" spans="1:6" ht="35.25" customHeight="1" x14ac:dyDescent="0.25">
      <c r="A36" s="147"/>
      <c r="B36" s="148"/>
      <c r="C36" s="80" t="s">
        <v>110</v>
      </c>
      <c r="D36" s="88">
        <f>'КБ+ софин. МБ'!C104</f>
        <v>406.1</v>
      </c>
      <c r="E36" s="88">
        <f>'КБ+ софин. МБ'!D104</f>
        <v>406.1</v>
      </c>
      <c r="F36" s="5">
        <f>E36/D36*100</f>
        <v>100</v>
      </c>
    </row>
    <row r="37" spans="1:6" s="7" customFormat="1" ht="15.75" customHeight="1" x14ac:dyDescent="0.25">
      <c r="A37" s="147"/>
      <c r="B37" s="148"/>
      <c r="C37" s="83" t="s">
        <v>22</v>
      </c>
      <c r="D37" s="87">
        <f>D35+D36+D34</f>
        <v>5801.3</v>
      </c>
      <c r="E37" s="87">
        <f>E35+E36+E34</f>
        <v>5801.3</v>
      </c>
      <c r="F37" s="1">
        <f>E37/D37*100</f>
        <v>100</v>
      </c>
    </row>
    <row r="38" spans="1:6" s="55" customFormat="1" ht="15.75" customHeight="1" x14ac:dyDescent="0.25">
      <c r="A38" s="147" t="s">
        <v>405</v>
      </c>
      <c r="B38" s="148" t="s">
        <v>131</v>
      </c>
      <c r="C38" s="54" t="s">
        <v>156</v>
      </c>
      <c r="D38" s="88">
        <f>'КБ+ софин. МБ'!C106</f>
        <v>0</v>
      </c>
      <c r="E38" s="88">
        <f>'КБ+ софин. МБ'!D106</f>
        <v>0</v>
      </c>
      <c r="F38" s="5">
        <v>0</v>
      </c>
    </row>
    <row r="39" spans="1:6" ht="15.75" customHeight="1" x14ac:dyDescent="0.25">
      <c r="A39" s="147"/>
      <c r="B39" s="148"/>
      <c r="C39" s="80" t="s">
        <v>19</v>
      </c>
      <c r="D39" s="86">
        <f>'КБ+ софин. МБ'!C107</f>
        <v>0</v>
      </c>
      <c r="E39" s="86">
        <f>'КБ+ софин. МБ'!D107</f>
        <v>0</v>
      </c>
      <c r="F39" s="5">
        <v>0</v>
      </c>
    </row>
    <row r="40" spans="1:6" ht="33" customHeight="1" x14ac:dyDescent="0.25">
      <c r="A40" s="147"/>
      <c r="B40" s="148"/>
      <c r="C40" s="80" t="s">
        <v>110</v>
      </c>
      <c r="D40" s="86">
        <f>'КБ+ софин. МБ'!C108</f>
        <v>0</v>
      </c>
      <c r="E40" s="86">
        <f>'КБ+ софин. МБ'!D108</f>
        <v>0</v>
      </c>
      <c r="F40" s="5">
        <v>0</v>
      </c>
    </row>
    <row r="41" spans="1:6" s="7" customFormat="1" ht="15.75" customHeight="1" x14ac:dyDescent="0.25">
      <c r="A41" s="147"/>
      <c r="B41" s="148"/>
      <c r="C41" s="83" t="s">
        <v>22</v>
      </c>
      <c r="D41" s="87">
        <f>D39+D40+D38</f>
        <v>0</v>
      </c>
      <c r="E41" s="87">
        <f>E39+E40+E38</f>
        <v>0</v>
      </c>
      <c r="F41" s="1">
        <v>0</v>
      </c>
    </row>
    <row r="42" spans="1:6" s="53" customFormat="1" ht="15.75" customHeight="1" x14ac:dyDescent="0.25">
      <c r="A42" s="147" t="s">
        <v>211</v>
      </c>
      <c r="B42" s="148" t="s">
        <v>131</v>
      </c>
      <c r="C42" s="54" t="s">
        <v>156</v>
      </c>
      <c r="D42" s="88">
        <f>'КБ+ софин. МБ'!C110</f>
        <v>200</v>
      </c>
      <c r="E42" s="88">
        <f>'КБ+ софин. МБ'!D110</f>
        <v>200</v>
      </c>
      <c r="F42" s="5">
        <f t="shared" ref="F42:F49" si="2">E42/D42*100</f>
        <v>100</v>
      </c>
    </row>
    <row r="43" spans="1:6" ht="15.75" customHeight="1" x14ac:dyDescent="0.25">
      <c r="A43" s="147"/>
      <c r="B43" s="148"/>
      <c r="C43" s="80" t="s">
        <v>19</v>
      </c>
      <c r="D43" s="88">
        <f>'КБ+ софин. МБ'!C111</f>
        <v>63.2</v>
      </c>
      <c r="E43" s="88">
        <f>'КБ+ софин. МБ'!D111</f>
        <v>63.2</v>
      </c>
      <c r="F43" s="5">
        <f t="shared" si="2"/>
        <v>100</v>
      </c>
    </row>
    <row r="44" spans="1:6" ht="15.75" customHeight="1" x14ac:dyDescent="0.25">
      <c r="A44" s="147"/>
      <c r="B44" s="148"/>
      <c r="C44" s="80" t="s">
        <v>110</v>
      </c>
      <c r="D44" s="88">
        <f>'КБ+ софин. МБ'!C112</f>
        <v>42.8</v>
      </c>
      <c r="E44" s="88">
        <f>'КБ+ софин. МБ'!D112</f>
        <v>42.8</v>
      </c>
      <c r="F44" s="5">
        <f t="shared" si="2"/>
        <v>100</v>
      </c>
    </row>
    <row r="45" spans="1:6" s="7" customFormat="1" ht="15.75" customHeight="1" x14ac:dyDescent="0.25">
      <c r="A45" s="147"/>
      <c r="B45" s="148"/>
      <c r="C45" s="83" t="s">
        <v>22</v>
      </c>
      <c r="D45" s="87">
        <f>D43+D44+D42</f>
        <v>306</v>
      </c>
      <c r="E45" s="87">
        <f>E43+E44+E42</f>
        <v>306</v>
      </c>
      <c r="F45" s="1">
        <f t="shared" si="2"/>
        <v>100</v>
      </c>
    </row>
    <row r="46" spans="1:6" s="7" customFormat="1" ht="15.75" customHeight="1" x14ac:dyDescent="0.25">
      <c r="A46" s="147" t="s">
        <v>595</v>
      </c>
      <c r="B46" s="148" t="s">
        <v>131</v>
      </c>
      <c r="C46" s="54" t="s">
        <v>156</v>
      </c>
      <c r="D46" s="89">
        <f>'КБ+ софин. МБ'!C118</f>
        <v>70000</v>
      </c>
      <c r="E46" s="89">
        <f>'КБ+ софин. МБ'!D118</f>
        <v>70000</v>
      </c>
      <c r="F46" s="5">
        <f t="shared" si="2"/>
        <v>100</v>
      </c>
    </row>
    <row r="47" spans="1:6" ht="15.75" customHeight="1" x14ac:dyDescent="0.25">
      <c r="A47" s="147"/>
      <c r="B47" s="148"/>
      <c r="C47" s="50" t="s">
        <v>19</v>
      </c>
      <c r="D47" s="89">
        <f>'КБ+ софин. МБ'!C119</f>
        <v>38957.800000000003</v>
      </c>
      <c r="E47" s="89">
        <f>'КБ+ софин. МБ'!D119</f>
        <v>20591</v>
      </c>
      <c r="F47" s="5">
        <f t="shared" si="2"/>
        <v>52.854627314684087</v>
      </c>
    </row>
    <row r="48" spans="1:6" ht="36.75" customHeight="1" x14ac:dyDescent="0.25">
      <c r="A48" s="147"/>
      <c r="B48" s="148"/>
      <c r="C48" s="80" t="s">
        <v>110</v>
      </c>
      <c r="D48" s="89">
        <f>'КБ+ софин. МБ'!C120</f>
        <v>2901.4</v>
      </c>
      <c r="E48" s="89">
        <f>'КБ+ софин. МБ'!D120</f>
        <v>1084.9000000000001</v>
      </c>
      <c r="F48" s="5">
        <f t="shared" si="2"/>
        <v>37.392293375611771</v>
      </c>
    </row>
    <row r="49" spans="1:6" s="39" customFormat="1" ht="43.5" customHeight="1" x14ac:dyDescent="0.25">
      <c r="A49" s="147"/>
      <c r="B49" s="148"/>
      <c r="C49" s="83" t="s">
        <v>22</v>
      </c>
      <c r="D49" s="87">
        <f>D47+D48+D46</f>
        <v>111859.20000000001</v>
      </c>
      <c r="E49" s="87">
        <f>E47+E48+E46</f>
        <v>91675.9</v>
      </c>
      <c r="F49" s="1">
        <f t="shared" si="2"/>
        <v>81.956513188007762</v>
      </c>
    </row>
    <row r="50" spans="1:6" ht="15.75" customHeight="1" x14ac:dyDescent="0.25">
      <c r="A50" s="147" t="s">
        <v>596</v>
      </c>
      <c r="B50" s="148" t="s">
        <v>131</v>
      </c>
      <c r="C50" s="54" t="s">
        <v>156</v>
      </c>
      <c r="D50" s="88">
        <f>'КБ+ софин. МБ'!C114</f>
        <v>0</v>
      </c>
      <c r="E50" s="88">
        <f>'КБ+ софин. МБ'!D114</f>
        <v>0</v>
      </c>
      <c r="F50" s="5">
        <v>0</v>
      </c>
    </row>
    <row r="51" spans="1:6" ht="15.75" customHeight="1" x14ac:dyDescent="0.25">
      <c r="A51" s="147"/>
      <c r="B51" s="148"/>
      <c r="C51" s="80" t="s">
        <v>19</v>
      </c>
      <c r="D51" s="86">
        <f>'КБ+ софин. МБ'!C115</f>
        <v>10280.300000000001</v>
      </c>
      <c r="E51" s="86">
        <f>'КБ+ софин. МБ'!D115</f>
        <v>7386.6</v>
      </c>
      <c r="F51" s="5">
        <f t="shared" ref="F51:F57" si="3">E51/D51*100</f>
        <v>71.851988755191968</v>
      </c>
    </row>
    <row r="52" spans="1:6" ht="34.5" customHeight="1" x14ac:dyDescent="0.25">
      <c r="A52" s="147"/>
      <c r="B52" s="148"/>
      <c r="C52" s="80" t="s">
        <v>110</v>
      </c>
      <c r="D52" s="86">
        <f>'КБ+ софин. МБ'!C116</f>
        <v>733.8</v>
      </c>
      <c r="E52" s="86">
        <f>'КБ+ софин. МБ'!D116</f>
        <v>516.1</v>
      </c>
      <c r="F52" s="5">
        <f t="shared" si="3"/>
        <v>70.332515671845201</v>
      </c>
    </row>
    <row r="53" spans="1:6" s="7" customFormat="1" ht="15.75" customHeight="1" x14ac:dyDescent="0.25">
      <c r="A53" s="147"/>
      <c r="B53" s="148"/>
      <c r="C53" s="83" t="s">
        <v>22</v>
      </c>
      <c r="D53" s="87">
        <f>D50+D51+D52</f>
        <v>11014.1</v>
      </c>
      <c r="E53" s="87">
        <f>E50+E51+E52</f>
        <v>7902.7000000000007</v>
      </c>
      <c r="F53" s="1">
        <f t="shared" si="3"/>
        <v>71.750755849320427</v>
      </c>
    </row>
    <row r="54" spans="1:6" s="7" customFormat="1" ht="15" customHeight="1" x14ac:dyDescent="0.25">
      <c r="A54" s="156" t="s">
        <v>139</v>
      </c>
      <c r="B54" s="155">
        <v>6</v>
      </c>
      <c r="C54" s="84" t="s">
        <v>156</v>
      </c>
      <c r="D54" s="90">
        <f>D6+D10+D14+D18+D22+D26+D30+D34+D38+D42+D46+D50</f>
        <v>74379.600000000006</v>
      </c>
      <c r="E54" s="90">
        <f t="shared" ref="E54:E56" si="4">E6+E10+E14+E18+E22+E26+E30+E34+E38+E42+E46+E50</f>
        <v>74379.600000000006</v>
      </c>
      <c r="F54" s="9">
        <f t="shared" si="3"/>
        <v>100</v>
      </c>
    </row>
    <row r="55" spans="1:6" s="34" customFormat="1" ht="16.5" customHeight="1" x14ac:dyDescent="0.25">
      <c r="A55" s="156"/>
      <c r="B55" s="155"/>
      <c r="C55" s="84" t="s">
        <v>19</v>
      </c>
      <c r="D55" s="90">
        <f>D7+D11+D15+D19+D23+D27+D31+D35+D39+D43+D47+D51</f>
        <v>102337.8</v>
      </c>
      <c r="E55" s="90">
        <f t="shared" si="4"/>
        <v>81076.5</v>
      </c>
      <c r="F55" s="9">
        <f t="shared" si="3"/>
        <v>79.224392160081607</v>
      </c>
    </row>
    <row r="56" spans="1:6" s="34" customFormat="1" ht="15.75" customHeight="1" x14ac:dyDescent="0.25">
      <c r="A56" s="156"/>
      <c r="B56" s="155"/>
      <c r="C56" s="84" t="s">
        <v>20</v>
      </c>
      <c r="D56" s="90">
        <f>D8+D12+D16+D20+D24+D28+D32+D36+D40+D44+D48+D52</f>
        <v>7007.1</v>
      </c>
      <c r="E56" s="90">
        <f t="shared" si="4"/>
        <v>4972</v>
      </c>
      <c r="F56" s="9">
        <f t="shared" si="3"/>
        <v>70.956601161678861</v>
      </c>
    </row>
    <row r="57" spans="1:6" s="34" customFormat="1" ht="14.25" customHeight="1" x14ac:dyDescent="0.25">
      <c r="A57" s="156"/>
      <c r="B57" s="155"/>
      <c r="C57" s="84" t="s">
        <v>22</v>
      </c>
      <c r="D57" s="90">
        <f>D9+D13+D17+D21+D25+D29+D33+D37+D41+D45+D49+D53</f>
        <v>183724.50000000003</v>
      </c>
      <c r="E57" s="90">
        <f>E9+E13+E17+E21+E25+E29+E33+E37+E41+E45+E49+E53</f>
        <v>160428.1</v>
      </c>
      <c r="F57" s="9">
        <f t="shared" si="3"/>
        <v>87.319927391284224</v>
      </c>
    </row>
    <row r="58" spans="1:6" s="8" customFormat="1" ht="20.25" customHeight="1" x14ac:dyDescent="0.25">
      <c r="A58" s="151" t="s">
        <v>109</v>
      </c>
      <c r="B58" s="151"/>
      <c r="C58" s="151"/>
      <c r="D58" s="151"/>
      <c r="E58" s="151"/>
      <c r="F58" s="151"/>
    </row>
    <row r="59" spans="1:6" s="8" customFormat="1" ht="15.75" customHeight="1" x14ac:dyDescent="0.25">
      <c r="A59" s="79" t="s">
        <v>2</v>
      </c>
      <c r="B59" s="80" t="s">
        <v>131</v>
      </c>
      <c r="C59" s="80" t="s">
        <v>19</v>
      </c>
      <c r="D59" s="86">
        <v>0</v>
      </c>
      <c r="E59" s="86">
        <v>0</v>
      </c>
      <c r="F59" s="5">
        <v>0</v>
      </c>
    </row>
    <row r="60" spans="1:6" s="8" customFormat="1" ht="15.75" customHeight="1" x14ac:dyDescent="0.25">
      <c r="A60" s="79" t="s">
        <v>1</v>
      </c>
      <c r="B60" s="80" t="s">
        <v>131</v>
      </c>
      <c r="C60" s="80" t="s">
        <v>19</v>
      </c>
      <c r="D60" s="86">
        <f>общие!D324</f>
        <v>630</v>
      </c>
      <c r="E60" s="86">
        <f>общие!E324</f>
        <v>630</v>
      </c>
      <c r="F60" s="5">
        <f t="shared" ref="F60:F71" si="5">E60/D60*100</f>
        <v>100</v>
      </c>
    </row>
    <row r="61" spans="1:6" s="8" customFormat="1" ht="15.75" customHeight="1" x14ac:dyDescent="0.25">
      <c r="A61" s="79" t="s">
        <v>3</v>
      </c>
      <c r="B61" s="80" t="s">
        <v>131</v>
      </c>
      <c r="C61" s="80" t="s">
        <v>19</v>
      </c>
      <c r="D61" s="86">
        <f>общие!D205</f>
        <v>400</v>
      </c>
      <c r="E61" s="86">
        <f>общие!E205</f>
        <v>400</v>
      </c>
      <c r="F61" s="5">
        <f t="shared" si="5"/>
        <v>100</v>
      </c>
    </row>
    <row r="62" spans="1:6" s="8" customFormat="1" ht="15.75" customHeight="1" x14ac:dyDescent="0.25">
      <c r="A62" s="82" t="s">
        <v>4</v>
      </c>
      <c r="B62" s="80" t="s">
        <v>131</v>
      </c>
      <c r="C62" s="80" t="s">
        <v>19</v>
      </c>
      <c r="D62" s="89">
        <f>общие!D209</f>
        <v>1000</v>
      </c>
      <c r="E62" s="89">
        <f>общие!E209</f>
        <v>1000</v>
      </c>
      <c r="F62" s="5">
        <f t="shared" si="5"/>
        <v>100</v>
      </c>
    </row>
    <row r="63" spans="1:6" s="8" customFormat="1" ht="15.75" customHeight="1" x14ac:dyDescent="0.25">
      <c r="A63" s="79" t="s">
        <v>10</v>
      </c>
      <c r="B63" s="80" t="s">
        <v>131</v>
      </c>
      <c r="C63" s="80" t="s">
        <v>19</v>
      </c>
      <c r="D63" s="86">
        <v>0</v>
      </c>
      <c r="E63" s="86">
        <v>0</v>
      </c>
      <c r="F63" s="5">
        <v>0</v>
      </c>
    </row>
    <row r="64" spans="1:6" s="8" customFormat="1" ht="15.75" customHeight="1" x14ac:dyDescent="0.25">
      <c r="A64" s="79" t="s">
        <v>9</v>
      </c>
      <c r="B64" s="80" t="s">
        <v>131</v>
      </c>
      <c r="C64" s="80" t="s">
        <v>19</v>
      </c>
      <c r="D64" s="86">
        <f>общие!D338</f>
        <v>150</v>
      </c>
      <c r="E64" s="86">
        <f>общие!E338</f>
        <v>150</v>
      </c>
      <c r="F64" s="5">
        <f t="shared" si="5"/>
        <v>100</v>
      </c>
    </row>
    <row r="65" spans="1:7" s="8" customFormat="1" ht="15.75" customHeight="1" x14ac:dyDescent="0.25">
      <c r="A65" s="79" t="s">
        <v>8</v>
      </c>
      <c r="B65" s="80" t="s">
        <v>131</v>
      </c>
      <c r="C65" s="80" t="s">
        <v>19</v>
      </c>
      <c r="D65" s="86">
        <f>общие!D341+общие!D217</f>
        <v>860</v>
      </c>
      <c r="E65" s="86">
        <f>общие!E341+общие!E217</f>
        <v>860</v>
      </c>
      <c r="F65" s="5">
        <f t="shared" si="5"/>
        <v>100</v>
      </c>
    </row>
    <row r="66" spans="1:7" s="8" customFormat="1" ht="15.75" customHeight="1" x14ac:dyDescent="0.25">
      <c r="A66" s="79" t="s">
        <v>5</v>
      </c>
      <c r="B66" s="80" t="s">
        <v>131</v>
      </c>
      <c r="C66" s="80" t="s">
        <v>19</v>
      </c>
      <c r="D66" s="86">
        <v>0</v>
      </c>
      <c r="E66" s="86">
        <v>0</v>
      </c>
      <c r="F66" s="5">
        <v>0</v>
      </c>
    </row>
    <row r="67" spans="1:7" s="8" customFormat="1" ht="15.75" customHeight="1" x14ac:dyDescent="0.25">
      <c r="A67" s="79" t="s">
        <v>6</v>
      </c>
      <c r="B67" s="80" t="s">
        <v>131</v>
      </c>
      <c r="C67" s="80" t="s">
        <v>19</v>
      </c>
      <c r="D67" s="86">
        <v>0</v>
      </c>
      <c r="E67" s="86">
        <v>0</v>
      </c>
      <c r="F67" s="5">
        <v>0</v>
      </c>
    </row>
    <row r="68" spans="1:7" s="8" customFormat="1" ht="15.75" customHeight="1" x14ac:dyDescent="0.25">
      <c r="A68" s="79" t="s">
        <v>7</v>
      </c>
      <c r="B68" s="80" t="s">
        <v>131</v>
      </c>
      <c r="C68" s="80" t="s">
        <v>19</v>
      </c>
      <c r="D68" s="86">
        <v>0</v>
      </c>
      <c r="E68" s="86">
        <v>0</v>
      </c>
      <c r="F68" s="5">
        <v>0</v>
      </c>
    </row>
    <row r="69" spans="1:7" s="8" customFormat="1" ht="15.75" customHeight="1" x14ac:dyDescent="0.25">
      <c r="A69" s="79" t="s">
        <v>12</v>
      </c>
      <c r="B69" s="80" t="s">
        <v>131</v>
      </c>
      <c r="C69" s="80" t="s">
        <v>19</v>
      </c>
      <c r="D69" s="86">
        <f>общие!D228+общие!D354</f>
        <v>480</v>
      </c>
      <c r="E69" s="86">
        <f>общие!E228+общие!E354</f>
        <v>480</v>
      </c>
      <c r="F69" s="5">
        <f t="shared" si="5"/>
        <v>100</v>
      </c>
    </row>
    <row r="70" spans="1:7" s="8" customFormat="1" ht="15.75" customHeight="1" x14ac:dyDescent="0.25">
      <c r="A70" s="79" t="s">
        <v>11</v>
      </c>
      <c r="B70" s="80" t="s">
        <v>131</v>
      </c>
      <c r="C70" s="80" t="s">
        <v>19</v>
      </c>
      <c r="D70" s="86">
        <v>0</v>
      </c>
      <c r="E70" s="86">
        <v>0</v>
      </c>
      <c r="F70" s="5">
        <v>0</v>
      </c>
    </row>
    <row r="71" spans="1:7" s="8" customFormat="1" ht="21" customHeight="1" x14ac:dyDescent="0.25">
      <c r="A71" s="10" t="s">
        <v>13</v>
      </c>
      <c r="B71" s="11" t="s">
        <v>131</v>
      </c>
      <c r="C71" s="11" t="s">
        <v>14</v>
      </c>
      <c r="D71" s="91">
        <f>D59+D60+D61+D62+D66+D67+D68+D65+D64+D63+D70+D69</f>
        <v>3520</v>
      </c>
      <c r="E71" s="91">
        <f>E59+E60+E61+E62+E66+E67+E68+E65+E64+E63+E70+E69</f>
        <v>3520</v>
      </c>
      <c r="F71" s="9">
        <f t="shared" si="5"/>
        <v>100</v>
      </c>
    </row>
    <row r="72" spans="1:7" s="39" customFormat="1" ht="24" customHeight="1" x14ac:dyDescent="0.25">
      <c r="A72" s="150" t="s">
        <v>23</v>
      </c>
      <c r="B72" s="150"/>
      <c r="C72" s="150"/>
      <c r="D72" s="150"/>
      <c r="E72" s="150"/>
      <c r="F72" s="150"/>
    </row>
    <row r="73" spans="1:7" ht="15.75" customHeight="1" x14ac:dyDescent="0.25">
      <c r="A73" s="79" t="s">
        <v>2</v>
      </c>
      <c r="B73" s="80">
        <v>16</v>
      </c>
      <c r="C73" s="80" t="s">
        <v>20</v>
      </c>
      <c r="D73" s="86">
        <f>D89-D8</f>
        <v>35167.800000000003</v>
      </c>
      <c r="E73" s="86">
        <f>E89-E8</f>
        <v>33247.800000000003</v>
      </c>
      <c r="F73" s="5">
        <f>E73/D73*100</f>
        <v>94.540460307440327</v>
      </c>
      <c r="G73" s="12"/>
    </row>
    <row r="74" spans="1:7" ht="15.75" customHeight="1" x14ac:dyDescent="0.25">
      <c r="A74" s="79" t="s">
        <v>1</v>
      </c>
      <c r="B74" s="80">
        <v>12</v>
      </c>
      <c r="C74" s="80" t="s">
        <v>20</v>
      </c>
      <c r="D74" s="86">
        <f>D93-D12</f>
        <v>46789.299999999996</v>
      </c>
      <c r="E74" s="86">
        <f>E93-E12</f>
        <v>46017.1</v>
      </c>
      <c r="F74" s="5">
        <f t="shared" ref="F74:F133" si="6">E74/D74*100</f>
        <v>98.349622670140405</v>
      </c>
    </row>
    <row r="75" spans="1:7" ht="15.75" customHeight="1" x14ac:dyDescent="0.25">
      <c r="A75" s="79" t="s">
        <v>3</v>
      </c>
      <c r="B75" s="80">
        <v>14</v>
      </c>
      <c r="C75" s="80" t="s">
        <v>20</v>
      </c>
      <c r="D75" s="86">
        <f>D97-D16</f>
        <v>56441.7</v>
      </c>
      <c r="E75" s="86">
        <f>E97-E16</f>
        <v>50289.2</v>
      </c>
      <c r="F75" s="5">
        <f t="shared" si="6"/>
        <v>89.099371563932337</v>
      </c>
    </row>
    <row r="76" spans="1:7" ht="15.75" customHeight="1" x14ac:dyDescent="0.25">
      <c r="A76" s="82" t="s">
        <v>4</v>
      </c>
      <c r="B76" s="50">
        <v>25</v>
      </c>
      <c r="C76" s="80" t="s">
        <v>20</v>
      </c>
      <c r="D76" s="89">
        <f>D101-D20</f>
        <v>52902.2</v>
      </c>
      <c r="E76" s="89">
        <f>E101-E20</f>
        <v>49729.2</v>
      </c>
      <c r="F76" s="5">
        <f t="shared" si="6"/>
        <v>94.002139797588754</v>
      </c>
    </row>
    <row r="77" spans="1:7" ht="15.75" customHeight="1" x14ac:dyDescent="0.25">
      <c r="A77" s="79" t="s">
        <v>10</v>
      </c>
      <c r="B77" s="80">
        <v>20</v>
      </c>
      <c r="C77" s="80" t="s">
        <v>20</v>
      </c>
      <c r="D77" s="86">
        <f>D105-D24</f>
        <v>34656.600000000006</v>
      </c>
      <c r="E77" s="86">
        <f>E105-E24</f>
        <v>33597.80000000001</v>
      </c>
      <c r="F77" s="5">
        <f t="shared" si="6"/>
        <v>96.944882071524631</v>
      </c>
    </row>
    <row r="78" spans="1:7" ht="15.75" customHeight="1" x14ac:dyDescent="0.25">
      <c r="A78" s="79" t="s">
        <v>9</v>
      </c>
      <c r="B78" s="80">
        <v>24</v>
      </c>
      <c r="C78" s="80" t="s">
        <v>20</v>
      </c>
      <c r="D78" s="86">
        <f>D109-D28</f>
        <v>32098.499999999993</v>
      </c>
      <c r="E78" s="86">
        <f>E109-E28</f>
        <v>31956.1</v>
      </c>
      <c r="F78" s="5">
        <f t="shared" si="6"/>
        <v>99.556365562253703</v>
      </c>
    </row>
    <row r="79" spans="1:7" ht="15.75" customHeight="1" x14ac:dyDescent="0.25">
      <c r="A79" s="79" t="s">
        <v>8</v>
      </c>
      <c r="B79" s="80">
        <v>19</v>
      </c>
      <c r="C79" s="80" t="s">
        <v>20</v>
      </c>
      <c r="D79" s="86">
        <f>D113-D32</f>
        <v>59116</v>
      </c>
      <c r="E79" s="86">
        <f>E113-E32</f>
        <v>54784.500000000015</v>
      </c>
      <c r="F79" s="5">
        <f t="shared" si="6"/>
        <v>92.672880438459998</v>
      </c>
    </row>
    <row r="80" spans="1:7" ht="15.75" customHeight="1" x14ac:dyDescent="0.25">
      <c r="A80" s="79" t="s">
        <v>5</v>
      </c>
      <c r="B80" s="80">
        <v>19</v>
      </c>
      <c r="C80" s="80" t="s">
        <v>20</v>
      </c>
      <c r="D80" s="86">
        <f>D117-D36</f>
        <v>51512.100000000006</v>
      </c>
      <c r="E80" s="86">
        <f>E117-E36</f>
        <v>46628.3</v>
      </c>
      <c r="F80" s="5">
        <f t="shared" si="6"/>
        <v>90.519120750270318</v>
      </c>
    </row>
    <row r="81" spans="1:7" ht="15.75" customHeight="1" x14ac:dyDescent="0.25">
      <c r="A81" s="79" t="s">
        <v>6</v>
      </c>
      <c r="B81" s="80">
        <v>19</v>
      </c>
      <c r="C81" s="80" t="s">
        <v>20</v>
      </c>
      <c r="D81" s="86">
        <f>D121-D40</f>
        <v>62326.299999999996</v>
      </c>
      <c r="E81" s="86">
        <f>E121-E40</f>
        <v>57721.899999999987</v>
      </c>
      <c r="F81" s="5">
        <f t="shared" si="6"/>
        <v>92.612428461179292</v>
      </c>
    </row>
    <row r="82" spans="1:7" ht="15.75" customHeight="1" x14ac:dyDescent="0.25">
      <c r="A82" s="79" t="s">
        <v>7</v>
      </c>
      <c r="B82" s="80">
        <v>25</v>
      </c>
      <c r="C82" s="80" t="s">
        <v>20</v>
      </c>
      <c r="D82" s="86">
        <f>D125-D44</f>
        <v>374884.89999999991</v>
      </c>
      <c r="E82" s="86">
        <f>E125-E44</f>
        <v>263759</v>
      </c>
      <c r="F82" s="5">
        <f t="shared" si="6"/>
        <v>70.357328342645985</v>
      </c>
    </row>
    <row r="83" spans="1:7" ht="15.75" customHeight="1" x14ac:dyDescent="0.25">
      <c r="A83" s="79" t="s">
        <v>12</v>
      </c>
      <c r="B83" s="80">
        <v>33</v>
      </c>
      <c r="C83" s="80" t="s">
        <v>20</v>
      </c>
      <c r="D83" s="86">
        <f>D129-D48</f>
        <v>363055.3</v>
      </c>
      <c r="E83" s="86">
        <f>E129-E48</f>
        <v>245355.09999999995</v>
      </c>
      <c r="F83" s="5">
        <f t="shared" si="6"/>
        <v>67.580641296243286</v>
      </c>
    </row>
    <row r="84" spans="1:7" ht="15.75" customHeight="1" x14ac:dyDescent="0.25">
      <c r="A84" s="79" t="s">
        <v>11</v>
      </c>
      <c r="B84" s="80">
        <v>24</v>
      </c>
      <c r="C84" s="80" t="s">
        <v>20</v>
      </c>
      <c r="D84" s="86">
        <f>D133-D52</f>
        <v>88120.300000000017</v>
      </c>
      <c r="E84" s="86">
        <f>E133-E52</f>
        <v>87522.000000000029</v>
      </c>
      <c r="F84" s="5">
        <f t="shared" si="6"/>
        <v>99.321041803080576</v>
      </c>
    </row>
    <row r="85" spans="1:7" s="34" customFormat="1" ht="16.5" customHeight="1" x14ac:dyDescent="0.25">
      <c r="A85" s="10" t="s">
        <v>13</v>
      </c>
      <c r="B85" s="11">
        <f>SUM(B73:B84)</f>
        <v>250</v>
      </c>
      <c r="C85" s="11" t="s">
        <v>14</v>
      </c>
      <c r="D85" s="91">
        <f>D73+D74+D75+D76+D80+D81+D82+D79+D78+D77+D84+D83</f>
        <v>1257071</v>
      </c>
      <c r="E85" s="91">
        <f>E73+E74+E75+E76+E80+E81+E82+E79+E78+E77+E84+E83</f>
        <v>1000608</v>
      </c>
      <c r="F85" s="9">
        <f t="shared" si="6"/>
        <v>79.598367952168175</v>
      </c>
      <c r="G85" s="40"/>
    </row>
    <row r="86" spans="1:7" s="39" customFormat="1" ht="21.75" customHeight="1" x14ac:dyDescent="0.25">
      <c r="A86" s="150" t="s">
        <v>0</v>
      </c>
      <c r="B86" s="150"/>
      <c r="C86" s="150"/>
      <c r="D86" s="150"/>
      <c r="E86" s="150"/>
      <c r="F86" s="150"/>
    </row>
    <row r="87" spans="1:7" ht="15.75" customHeight="1" x14ac:dyDescent="0.25">
      <c r="A87" s="147" t="s">
        <v>2</v>
      </c>
      <c r="B87" s="148" t="s">
        <v>131</v>
      </c>
      <c r="C87" s="54" t="s">
        <v>156</v>
      </c>
      <c r="D87" s="86">
        <f>общие!D420</f>
        <v>0</v>
      </c>
      <c r="E87" s="86">
        <f>общие!E420</f>
        <v>0</v>
      </c>
      <c r="F87" s="5">
        <v>0</v>
      </c>
    </row>
    <row r="88" spans="1:7" ht="15.75" customHeight="1" x14ac:dyDescent="0.25">
      <c r="A88" s="147"/>
      <c r="B88" s="148"/>
      <c r="C88" s="80" t="s">
        <v>19</v>
      </c>
      <c r="D88" s="92">
        <f>общие!D421</f>
        <v>5422.3</v>
      </c>
      <c r="E88" s="92">
        <f>общие!E421</f>
        <v>5422.3</v>
      </c>
      <c r="F88" s="5">
        <f t="shared" si="6"/>
        <v>100</v>
      </c>
    </row>
    <row r="89" spans="1:7" ht="15.75" customHeight="1" x14ac:dyDescent="0.25">
      <c r="A89" s="147"/>
      <c r="B89" s="148"/>
      <c r="C89" s="80" t="s">
        <v>20</v>
      </c>
      <c r="D89" s="86">
        <f>общие!D422</f>
        <v>35335.5</v>
      </c>
      <c r="E89" s="86">
        <f>общие!E422</f>
        <v>33415.5</v>
      </c>
      <c r="F89" s="5">
        <f t="shared" si="6"/>
        <v>94.566370930084474</v>
      </c>
    </row>
    <row r="90" spans="1:7" s="13" customFormat="1" ht="15.75" customHeight="1" x14ac:dyDescent="0.25">
      <c r="A90" s="147"/>
      <c r="B90" s="148"/>
      <c r="C90" s="56" t="s">
        <v>22</v>
      </c>
      <c r="D90" s="93">
        <f>D88+D89+D87</f>
        <v>40757.800000000003</v>
      </c>
      <c r="E90" s="93">
        <f>E88+E89</f>
        <v>38837.800000000003</v>
      </c>
      <c r="F90" s="57">
        <f>E90/D90*100</f>
        <v>95.289245248762199</v>
      </c>
    </row>
    <row r="91" spans="1:7" s="52" customFormat="1" ht="15.75" customHeight="1" x14ac:dyDescent="0.25">
      <c r="A91" s="147" t="s">
        <v>1</v>
      </c>
      <c r="B91" s="148" t="s">
        <v>131</v>
      </c>
      <c r="C91" s="54" t="s">
        <v>156</v>
      </c>
      <c r="D91" s="88">
        <f>общие!D424</f>
        <v>0</v>
      </c>
      <c r="E91" s="88">
        <f>общие!E424</f>
        <v>0</v>
      </c>
      <c r="F91" s="5">
        <v>0</v>
      </c>
    </row>
    <row r="92" spans="1:7" ht="15.75" customHeight="1" x14ac:dyDescent="0.25">
      <c r="A92" s="147"/>
      <c r="B92" s="148"/>
      <c r="C92" s="80" t="s">
        <v>19</v>
      </c>
      <c r="D92" s="92">
        <f>общие!D425</f>
        <v>6509.5</v>
      </c>
      <c r="E92" s="92">
        <f>общие!E425</f>
        <v>6509.4</v>
      </c>
      <c r="F92" s="5">
        <f t="shared" si="6"/>
        <v>99.998463783700743</v>
      </c>
    </row>
    <row r="93" spans="1:7" ht="15.75" customHeight="1" x14ac:dyDescent="0.25">
      <c r="A93" s="147"/>
      <c r="B93" s="148"/>
      <c r="C93" s="80" t="s">
        <v>20</v>
      </c>
      <c r="D93" s="86">
        <f>общие!D426</f>
        <v>47034.299999999996</v>
      </c>
      <c r="E93" s="86">
        <f>общие!E426</f>
        <v>46262.1</v>
      </c>
      <c r="F93" s="5">
        <f t="shared" si="6"/>
        <v>98.358219427098959</v>
      </c>
    </row>
    <row r="94" spans="1:7" s="13" customFormat="1" ht="15.75" customHeight="1" x14ac:dyDescent="0.25">
      <c r="A94" s="147"/>
      <c r="B94" s="148"/>
      <c r="C94" s="56" t="s">
        <v>22</v>
      </c>
      <c r="D94" s="93">
        <f>D92+D93+D91</f>
        <v>53543.799999999996</v>
      </c>
      <c r="E94" s="93">
        <f>E92+E93+E91</f>
        <v>52771.5</v>
      </c>
      <c r="F94" s="57">
        <f>E94/D94*100</f>
        <v>98.55762945476414</v>
      </c>
    </row>
    <row r="95" spans="1:7" s="53" customFormat="1" ht="15.75" customHeight="1" x14ac:dyDescent="0.25">
      <c r="A95" s="147" t="s">
        <v>3</v>
      </c>
      <c r="B95" s="148" t="s">
        <v>131</v>
      </c>
      <c r="C95" s="54" t="s">
        <v>156</v>
      </c>
      <c r="D95" s="88">
        <f>общие!D428</f>
        <v>2293.6999999999998</v>
      </c>
      <c r="E95" s="88">
        <f>общие!E428</f>
        <v>2293.6999999999998</v>
      </c>
      <c r="F95" s="5">
        <f t="shared" si="6"/>
        <v>100</v>
      </c>
    </row>
    <row r="96" spans="1:7" ht="15.75" customHeight="1" x14ac:dyDescent="0.25">
      <c r="A96" s="147"/>
      <c r="B96" s="148"/>
      <c r="C96" s="80" t="s">
        <v>19</v>
      </c>
      <c r="D96" s="88">
        <f>общие!D429</f>
        <v>1443</v>
      </c>
      <c r="E96" s="88">
        <f>общие!E429</f>
        <v>1443</v>
      </c>
      <c r="F96" s="5">
        <f t="shared" si="6"/>
        <v>100</v>
      </c>
    </row>
    <row r="97" spans="1:6" ht="15.75" customHeight="1" x14ac:dyDescent="0.25">
      <c r="A97" s="147"/>
      <c r="B97" s="148"/>
      <c r="C97" s="80" t="s">
        <v>20</v>
      </c>
      <c r="D97" s="88">
        <f>общие!D430</f>
        <v>56668.899999999994</v>
      </c>
      <c r="E97" s="88">
        <f>общие!E430</f>
        <v>50516.399999999994</v>
      </c>
      <c r="F97" s="5">
        <f t="shared" si="6"/>
        <v>89.14307494939905</v>
      </c>
    </row>
    <row r="98" spans="1:6" s="13" customFormat="1" ht="15.75" customHeight="1" x14ac:dyDescent="0.25">
      <c r="A98" s="147"/>
      <c r="B98" s="148"/>
      <c r="C98" s="56" t="s">
        <v>22</v>
      </c>
      <c r="D98" s="93">
        <f>D96+D97+D95</f>
        <v>60405.599999999991</v>
      </c>
      <c r="E98" s="93">
        <f>E96+E97+E95</f>
        <v>54253.099999999991</v>
      </c>
      <c r="F98" s="57">
        <f>E98/D98*100</f>
        <v>89.814686055597491</v>
      </c>
    </row>
    <row r="99" spans="1:6" s="52" customFormat="1" ht="15.75" customHeight="1" x14ac:dyDescent="0.25">
      <c r="A99" s="152" t="s">
        <v>4</v>
      </c>
      <c r="B99" s="148" t="s">
        <v>131</v>
      </c>
      <c r="C99" s="54" t="s">
        <v>156</v>
      </c>
      <c r="D99" s="88">
        <f>общие!D432</f>
        <v>0</v>
      </c>
      <c r="E99" s="88">
        <f>общие!E432</f>
        <v>0</v>
      </c>
      <c r="F99" s="5">
        <v>0</v>
      </c>
    </row>
    <row r="100" spans="1:6" ht="15.75" customHeight="1" x14ac:dyDescent="0.25">
      <c r="A100" s="152"/>
      <c r="B100" s="148"/>
      <c r="C100" s="80" t="s">
        <v>19</v>
      </c>
      <c r="D100" s="88">
        <f>общие!D433</f>
        <v>7269.3</v>
      </c>
      <c r="E100" s="88">
        <f>общие!E433</f>
        <v>7269.2</v>
      </c>
      <c r="F100" s="5">
        <f t="shared" si="6"/>
        <v>99.998624351725752</v>
      </c>
    </row>
    <row r="101" spans="1:6" ht="15.75" customHeight="1" x14ac:dyDescent="0.25">
      <c r="A101" s="152"/>
      <c r="B101" s="148"/>
      <c r="C101" s="80" t="s">
        <v>20</v>
      </c>
      <c r="D101" s="88">
        <f>общие!D434</f>
        <v>53221</v>
      </c>
      <c r="E101" s="88">
        <f>общие!E434</f>
        <v>50048</v>
      </c>
      <c r="F101" s="5">
        <f t="shared" si="6"/>
        <v>94.038067680051114</v>
      </c>
    </row>
    <row r="102" spans="1:6" s="13" customFormat="1" ht="15.75" customHeight="1" x14ac:dyDescent="0.25">
      <c r="A102" s="152"/>
      <c r="B102" s="148"/>
      <c r="C102" s="56" t="s">
        <v>22</v>
      </c>
      <c r="D102" s="93">
        <f>D100+D101+D99</f>
        <v>60490.3</v>
      </c>
      <c r="E102" s="93">
        <f>E100+E101+E99</f>
        <v>57317.2</v>
      </c>
      <c r="F102" s="57">
        <f>E102/D102*100</f>
        <v>94.754365575968365</v>
      </c>
    </row>
    <row r="103" spans="1:6" s="52" customFormat="1" ht="15.75" customHeight="1" x14ac:dyDescent="0.25">
      <c r="A103" s="147" t="s">
        <v>10</v>
      </c>
      <c r="B103" s="148" t="s">
        <v>131</v>
      </c>
      <c r="C103" s="54" t="s">
        <v>156</v>
      </c>
      <c r="D103" s="88">
        <f>общие!D440</f>
        <v>1885.9</v>
      </c>
      <c r="E103" s="88">
        <f>общие!E440</f>
        <v>1885.9</v>
      </c>
      <c r="F103" s="5">
        <f t="shared" si="6"/>
        <v>100</v>
      </c>
    </row>
    <row r="104" spans="1:6" s="8" customFormat="1" ht="15.75" customHeight="1" x14ac:dyDescent="0.25">
      <c r="A104" s="147"/>
      <c r="B104" s="148"/>
      <c r="C104" s="80" t="s">
        <v>19</v>
      </c>
      <c r="D104" s="88">
        <f>общие!D441</f>
        <v>5750.4</v>
      </c>
      <c r="E104" s="88">
        <f>общие!E441</f>
        <v>5750.4</v>
      </c>
      <c r="F104" s="5">
        <f t="shared" si="6"/>
        <v>100</v>
      </c>
    </row>
    <row r="105" spans="1:6" s="8" customFormat="1" ht="15.75" customHeight="1" x14ac:dyDescent="0.25">
      <c r="A105" s="147"/>
      <c r="B105" s="148"/>
      <c r="C105" s="80" t="s">
        <v>20</v>
      </c>
      <c r="D105" s="88">
        <f>общие!D442</f>
        <v>35234.700000000004</v>
      </c>
      <c r="E105" s="88">
        <f>общие!E442</f>
        <v>34175.900000000009</v>
      </c>
      <c r="F105" s="5">
        <f t="shared" si="6"/>
        <v>96.995007762234394</v>
      </c>
    </row>
    <row r="106" spans="1:6" s="8" customFormat="1" ht="15.75" customHeight="1" x14ac:dyDescent="0.25">
      <c r="A106" s="147"/>
      <c r="B106" s="148"/>
      <c r="C106" s="56" t="s">
        <v>22</v>
      </c>
      <c r="D106" s="93">
        <f>D104+D105+D103</f>
        <v>42871.000000000007</v>
      </c>
      <c r="E106" s="93">
        <f>E104+E105+E103</f>
        <v>41812.200000000012</v>
      </c>
      <c r="F106" s="57">
        <f>E106/D106*100</f>
        <v>97.530265214247407</v>
      </c>
    </row>
    <row r="107" spans="1:6" s="52" customFormat="1" ht="15.75" customHeight="1" x14ac:dyDescent="0.25">
      <c r="A107" s="147" t="s">
        <v>9</v>
      </c>
      <c r="B107" s="148" t="s">
        <v>131</v>
      </c>
      <c r="C107" s="54" t="s">
        <v>156</v>
      </c>
      <c r="D107" s="88">
        <f>общие!D436</f>
        <v>0</v>
      </c>
      <c r="E107" s="88">
        <f>общие!E436</f>
        <v>0</v>
      </c>
      <c r="F107" s="5">
        <v>0</v>
      </c>
    </row>
    <row r="108" spans="1:6" s="8" customFormat="1" ht="15.75" customHeight="1" x14ac:dyDescent="0.25">
      <c r="A108" s="147"/>
      <c r="B108" s="148"/>
      <c r="C108" s="80" t="s">
        <v>19</v>
      </c>
      <c r="D108" s="88">
        <f>общие!D437</f>
        <v>9114</v>
      </c>
      <c r="E108" s="88">
        <f>общие!E437</f>
        <v>9113.5</v>
      </c>
      <c r="F108" s="5">
        <f t="shared" si="6"/>
        <v>99.994513934606104</v>
      </c>
    </row>
    <row r="109" spans="1:6" s="8" customFormat="1" ht="15.75" customHeight="1" x14ac:dyDescent="0.25">
      <c r="A109" s="147"/>
      <c r="B109" s="148"/>
      <c r="C109" s="80" t="s">
        <v>20</v>
      </c>
      <c r="D109" s="88">
        <f>общие!D438</f>
        <v>32571.199999999993</v>
      </c>
      <c r="E109" s="88">
        <f>общие!E438</f>
        <v>32427.899999999998</v>
      </c>
      <c r="F109" s="5">
        <f t="shared" si="6"/>
        <v>99.560040772215956</v>
      </c>
    </row>
    <row r="110" spans="1:6" s="8" customFormat="1" ht="15.75" customHeight="1" x14ac:dyDescent="0.25">
      <c r="A110" s="147"/>
      <c r="B110" s="148"/>
      <c r="C110" s="56" t="s">
        <v>22</v>
      </c>
      <c r="D110" s="93">
        <f>D108+D109+D107</f>
        <v>41685.199999999997</v>
      </c>
      <c r="E110" s="93">
        <f>E108+E109+E107</f>
        <v>41541.399999999994</v>
      </c>
      <c r="F110" s="57">
        <f>E110/D110*100</f>
        <v>99.655033441125383</v>
      </c>
    </row>
    <row r="111" spans="1:6" s="52" customFormat="1" ht="15.75" customHeight="1" x14ac:dyDescent="0.25">
      <c r="A111" s="147" t="s">
        <v>8</v>
      </c>
      <c r="B111" s="148" t="s">
        <v>131</v>
      </c>
      <c r="C111" s="54" t="s">
        <v>156</v>
      </c>
      <c r="D111" s="88">
        <f>общие!D444</f>
        <v>0</v>
      </c>
      <c r="E111" s="88">
        <f>общие!E444</f>
        <v>0</v>
      </c>
      <c r="F111" s="5">
        <v>0</v>
      </c>
    </row>
    <row r="112" spans="1:6" s="8" customFormat="1" ht="15.75" customHeight="1" x14ac:dyDescent="0.25">
      <c r="A112" s="147"/>
      <c r="B112" s="148"/>
      <c r="C112" s="80" t="s">
        <v>19</v>
      </c>
      <c r="D112" s="88">
        <f>общие!D445</f>
        <v>15172.800000000001</v>
      </c>
      <c r="E112" s="88">
        <f>общие!E445</f>
        <v>15172.7</v>
      </c>
      <c r="F112" s="5">
        <f t="shared" si="6"/>
        <v>99.999340925867344</v>
      </c>
    </row>
    <row r="113" spans="1:6" s="8" customFormat="1" ht="15.75" customHeight="1" x14ac:dyDescent="0.25">
      <c r="A113" s="147"/>
      <c r="B113" s="148"/>
      <c r="C113" s="80" t="s">
        <v>20</v>
      </c>
      <c r="D113" s="88">
        <f>общие!D446</f>
        <v>60029.5</v>
      </c>
      <c r="E113" s="88">
        <f>общие!E446</f>
        <v>55698.000000000015</v>
      </c>
      <c r="F113" s="5">
        <f t="shared" si="6"/>
        <v>92.784381012668788</v>
      </c>
    </row>
    <row r="114" spans="1:6" s="8" customFormat="1" ht="15.75" customHeight="1" x14ac:dyDescent="0.25">
      <c r="A114" s="147"/>
      <c r="B114" s="148"/>
      <c r="C114" s="56" t="s">
        <v>22</v>
      </c>
      <c r="D114" s="93">
        <f>D112+D113+D111</f>
        <v>75202.3</v>
      </c>
      <c r="E114" s="93">
        <f>E112+E113+E111</f>
        <v>70870.700000000012</v>
      </c>
      <c r="F114" s="57">
        <f>E114/D114*100</f>
        <v>94.240069785099664</v>
      </c>
    </row>
    <row r="115" spans="1:6" s="52" customFormat="1" ht="15.75" customHeight="1" x14ac:dyDescent="0.25">
      <c r="A115" s="147" t="s">
        <v>5</v>
      </c>
      <c r="B115" s="148" t="s">
        <v>131</v>
      </c>
      <c r="C115" s="54" t="s">
        <v>156</v>
      </c>
      <c r="D115" s="88">
        <f>общие!D448</f>
        <v>0</v>
      </c>
      <c r="E115" s="88">
        <f>общие!E448</f>
        <v>0</v>
      </c>
      <c r="F115" s="5">
        <v>0</v>
      </c>
    </row>
    <row r="116" spans="1:6" ht="15.75" customHeight="1" x14ac:dyDescent="0.25">
      <c r="A116" s="147"/>
      <c r="B116" s="148"/>
      <c r="C116" s="80" t="s">
        <v>19</v>
      </c>
      <c r="D116" s="88">
        <f>общие!D449</f>
        <v>5395.2</v>
      </c>
      <c r="E116" s="88">
        <f>общие!E449</f>
        <v>5395.2</v>
      </c>
      <c r="F116" s="5">
        <f t="shared" si="6"/>
        <v>100</v>
      </c>
    </row>
    <row r="117" spans="1:6" ht="15.75" customHeight="1" x14ac:dyDescent="0.25">
      <c r="A117" s="147"/>
      <c r="B117" s="148"/>
      <c r="C117" s="80" t="s">
        <v>20</v>
      </c>
      <c r="D117" s="88">
        <f>общие!D450</f>
        <v>51918.200000000004</v>
      </c>
      <c r="E117" s="88">
        <f>общие!E450</f>
        <v>47034.400000000001</v>
      </c>
      <c r="F117" s="5">
        <f t="shared" si="6"/>
        <v>90.593279428023308</v>
      </c>
    </row>
    <row r="118" spans="1:6" s="13" customFormat="1" ht="15.75" customHeight="1" x14ac:dyDescent="0.25">
      <c r="A118" s="147"/>
      <c r="B118" s="148"/>
      <c r="C118" s="56" t="s">
        <v>22</v>
      </c>
      <c r="D118" s="93">
        <f>D116+D117+D115</f>
        <v>57313.4</v>
      </c>
      <c r="E118" s="93">
        <f>E116+E117+E115</f>
        <v>52429.599999999999</v>
      </c>
      <c r="F118" s="57">
        <f>E118/D118*100</f>
        <v>91.478781576385273</v>
      </c>
    </row>
    <row r="119" spans="1:6" s="53" customFormat="1" ht="15.75" customHeight="1" x14ac:dyDescent="0.25">
      <c r="A119" s="147" t="s">
        <v>6</v>
      </c>
      <c r="B119" s="148" t="s">
        <v>131</v>
      </c>
      <c r="C119" s="54" t="s">
        <v>156</v>
      </c>
      <c r="D119" s="88">
        <f>общие!D452</f>
        <v>0</v>
      </c>
      <c r="E119" s="88">
        <f>общие!E452</f>
        <v>0</v>
      </c>
      <c r="F119" s="5">
        <v>0</v>
      </c>
    </row>
    <row r="120" spans="1:6" ht="15.75" customHeight="1" x14ac:dyDescent="0.25">
      <c r="A120" s="147"/>
      <c r="B120" s="148"/>
      <c r="C120" s="50" t="s">
        <v>19</v>
      </c>
      <c r="D120" s="94">
        <f>общие!D453</f>
        <v>0</v>
      </c>
      <c r="E120" s="94">
        <f>общие!E453</f>
        <v>0</v>
      </c>
      <c r="F120" s="5">
        <v>0</v>
      </c>
    </row>
    <row r="121" spans="1:6" ht="15.75" customHeight="1" x14ac:dyDescent="0.25">
      <c r="A121" s="147"/>
      <c r="B121" s="148"/>
      <c r="C121" s="80" t="s">
        <v>20</v>
      </c>
      <c r="D121" s="86">
        <f>общие!D454</f>
        <v>62326.299999999996</v>
      </c>
      <c r="E121" s="86">
        <f>общие!E454</f>
        <v>57721.899999999987</v>
      </c>
      <c r="F121" s="5">
        <f t="shared" si="6"/>
        <v>92.612428461179292</v>
      </c>
    </row>
    <row r="122" spans="1:6" s="13" customFormat="1" ht="15.75" customHeight="1" x14ac:dyDescent="0.25">
      <c r="A122" s="147"/>
      <c r="B122" s="148"/>
      <c r="C122" s="56" t="s">
        <v>22</v>
      </c>
      <c r="D122" s="93">
        <f>D120+D121+D119</f>
        <v>62326.299999999996</v>
      </c>
      <c r="E122" s="93">
        <f>E120+E121+E119</f>
        <v>57721.899999999987</v>
      </c>
      <c r="F122" s="57">
        <f>E122/D122*100</f>
        <v>92.612428461179292</v>
      </c>
    </row>
    <row r="123" spans="1:6" s="52" customFormat="1" ht="15.75" customHeight="1" x14ac:dyDescent="0.25">
      <c r="A123" s="147" t="s">
        <v>7</v>
      </c>
      <c r="B123" s="148" t="s">
        <v>131</v>
      </c>
      <c r="C123" s="54" t="s">
        <v>156</v>
      </c>
      <c r="D123" s="88">
        <f>общие!D456</f>
        <v>200</v>
      </c>
      <c r="E123" s="88">
        <f>общие!E456</f>
        <v>200</v>
      </c>
      <c r="F123" s="5">
        <f t="shared" si="6"/>
        <v>100</v>
      </c>
    </row>
    <row r="124" spans="1:6" ht="15.75" customHeight="1" x14ac:dyDescent="0.25">
      <c r="A124" s="147"/>
      <c r="B124" s="148"/>
      <c r="C124" s="80" t="s">
        <v>19</v>
      </c>
      <c r="D124" s="88">
        <f>общие!D457</f>
        <v>63.2</v>
      </c>
      <c r="E124" s="88">
        <f>общие!E457</f>
        <v>63.2</v>
      </c>
      <c r="F124" s="5">
        <f t="shared" si="6"/>
        <v>100</v>
      </c>
    </row>
    <row r="125" spans="1:6" ht="15.75" customHeight="1" x14ac:dyDescent="0.25">
      <c r="A125" s="147"/>
      <c r="B125" s="148"/>
      <c r="C125" s="80" t="s">
        <v>20</v>
      </c>
      <c r="D125" s="88">
        <f>общие!D458</f>
        <v>374927.6999999999</v>
      </c>
      <c r="E125" s="88">
        <f>общие!E458</f>
        <v>263801.8</v>
      </c>
      <c r="F125" s="5">
        <f t="shared" si="6"/>
        <v>70.360712211981152</v>
      </c>
    </row>
    <row r="126" spans="1:6" s="13" customFormat="1" ht="15.75" customHeight="1" x14ac:dyDescent="0.25">
      <c r="A126" s="147"/>
      <c r="B126" s="148"/>
      <c r="C126" s="56" t="s">
        <v>22</v>
      </c>
      <c r="D126" s="93">
        <f>D124+D125+D123</f>
        <v>375190.89999999991</v>
      </c>
      <c r="E126" s="93">
        <f>E124+E125+E123</f>
        <v>264065</v>
      </c>
      <c r="F126" s="57">
        <f>E126/D126*100</f>
        <v>70.381504455465233</v>
      </c>
    </row>
    <row r="127" spans="1:6" s="13" customFormat="1" ht="15.75" customHeight="1" x14ac:dyDescent="0.25">
      <c r="A127" s="147" t="s">
        <v>12</v>
      </c>
      <c r="B127" s="148" t="s">
        <v>131</v>
      </c>
      <c r="C127" s="54" t="s">
        <v>156</v>
      </c>
      <c r="D127" s="92">
        <f>общие!D464</f>
        <v>70000</v>
      </c>
      <c r="E127" s="92">
        <f>общие!E464</f>
        <v>70000</v>
      </c>
      <c r="F127" s="5">
        <f t="shared" si="6"/>
        <v>100</v>
      </c>
    </row>
    <row r="128" spans="1:6" ht="15.75" customHeight="1" x14ac:dyDescent="0.25">
      <c r="A128" s="147"/>
      <c r="B128" s="148"/>
      <c r="C128" s="80" t="s">
        <v>19</v>
      </c>
      <c r="D128" s="92">
        <f>общие!D465</f>
        <v>39437.800000000003</v>
      </c>
      <c r="E128" s="92">
        <f>общие!E465</f>
        <v>21071</v>
      </c>
      <c r="F128" s="5">
        <f t="shared" si="6"/>
        <v>53.42843667750229</v>
      </c>
    </row>
    <row r="129" spans="1:6" ht="15.75" customHeight="1" x14ac:dyDescent="0.25">
      <c r="A129" s="147"/>
      <c r="B129" s="148"/>
      <c r="C129" s="80" t="s">
        <v>20</v>
      </c>
      <c r="D129" s="86">
        <f>общие!D466</f>
        <v>365956.7</v>
      </c>
      <c r="E129" s="86">
        <f>общие!E466</f>
        <v>246439.99999999994</v>
      </c>
      <c r="F129" s="5">
        <f t="shared" si="6"/>
        <v>67.341300213932399</v>
      </c>
    </row>
    <row r="130" spans="1:6" s="13" customFormat="1" ht="15.75" customHeight="1" x14ac:dyDescent="0.25">
      <c r="A130" s="147"/>
      <c r="B130" s="148"/>
      <c r="C130" s="56" t="s">
        <v>22</v>
      </c>
      <c r="D130" s="93">
        <f>D128+D129+D127</f>
        <v>475394.5</v>
      </c>
      <c r="E130" s="93">
        <f>E128+E129+E127</f>
        <v>337510.99999999994</v>
      </c>
      <c r="F130" s="57">
        <f>E130/D130*100</f>
        <v>70.995983335945184</v>
      </c>
    </row>
    <row r="131" spans="1:6" s="53" customFormat="1" ht="15.75" customHeight="1" x14ac:dyDescent="0.25">
      <c r="A131" s="147" t="s">
        <v>11</v>
      </c>
      <c r="B131" s="148" t="s">
        <v>131</v>
      </c>
      <c r="C131" s="54" t="s">
        <v>156</v>
      </c>
      <c r="D131" s="88">
        <f>общие!D460</f>
        <v>0</v>
      </c>
      <c r="E131" s="88">
        <f>общие!E460</f>
        <v>0</v>
      </c>
      <c r="F131" s="5">
        <v>0</v>
      </c>
    </row>
    <row r="132" spans="1:6" ht="15.75" customHeight="1" x14ac:dyDescent="0.25">
      <c r="A132" s="147"/>
      <c r="B132" s="148"/>
      <c r="C132" s="80" t="s">
        <v>19</v>
      </c>
      <c r="D132" s="92">
        <f>общие!D461</f>
        <v>10280.300000000001</v>
      </c>
      <c r="E132" s="92">
        <f>общие!E461</f>
        <v>7386.6</v>
      </c>
      <c r="F132" s="5">
        <f t="shared" si="6"/>
        <v>71.851988755191968</v>
      </c>
    </row>
    <row r="133" spans="1:6" ht="15.75" customHeight="1" x14ac:dyDescent="0.25">
      <c r="A133" s="147"/>
      <c r="B133" s="148"/>
      <c r="C133" s="80" t="s">
        <v>20</v>
      </c>
      <c r="D133" s="86">
        <f>общие!D462</f>
        <v>88854.10000000002</v>
      </c>
      <c r="E133" s="86">
        <f>общие!E462</f>
        <v>88038.100000000035</v>
      </c>
      <c r="F133" s="5">
        <f t="shared" si="6"/>
        <v>99.081640577080876</v>
      </c>
    </row>
    <row r="134" spans="1:6" s="13" customFormat="1" ht="15.75" customHeight="1" x14ac:dyDescent="0.25">
      <c r="A134" s="147"/>
      <c r="B134" s="148"/>
      <c r="C134" s="56" t="s">
        <v>22</v>
      </c>
      <c r="D134" s="93">
        <f>D131+D132+D133</f>
        <v>99134.400000000023</v>
      </c>
      <c r="E134" s="93">
        <f>E131+E132+E133</f>
        <v>95424.700000000041</v>
      </c>
      <c r="F134" s="57">
        <f>E134/D134*100</f>
        <v>96.257908455591618</v>
      </c>
    </row>
    <row r="135" spans="1:6" s="13" customFormat="1" ht="15.75" customHeight="1" x14ac:dyDescent="0.25">
      <c r="A135" s="153" t="s">
        <v>138</v>
      </c>
      <c r="B135" s="154">
        <f>B85+B54</f>
        <v>256</v>
      </c>
      <c r="C135" s="83" t="s">
        <v>156</v>
      </c>
      <c r="D135" s="87">
        <f>D87+D91+D95+D99+D103+D107+D111+D115+D119+D123+D127+D131</f>
        <v>74379.600000000006</v>
      </c>
      <c r="E135" s="87">
        <f>E87+E91+E95+E99+E103+E107+E111+E115+E119+E123+E127+E131</f>
        <v>74379.600000000006</v>
      </c>
      <c r="F135" s="1">
        <f>E135/D135*100</f>
        <v>100</v>
      </c>
    </row>
    <row r="136" spans="1:6" s="7" customFormat="1" ht="15.75" customHeight="1" x14ac:dyDescent="0.25">
      <c r="A136" s="153"/>
      <c r="B136" s="154"/>
      <c r="C136" s="83" t="s">
        <v>19</v>
      </c>
      <c r="D136" s="87">
        <f>D88+D92+D96+D100+D104+D108+D112+D116+D120+D124+D128+D132</f>
        <v>105857.8</v>
      </c>
      <c r="E136" s="87">
        <f>E88+E92+E96+E100+E116+E120+E124+E112+E108+E104+E132+E128</f>
        <v>84596.5</v>
      </c>
      <c r="F136" s="1">
        <f>E136/D136*100</f>
        <v>79.915225897383095</v>
      </c>
    </row>
    <row r="137" spans="1:6" s="7" customFormat="1" ht="15.75" customHeight="1" x14ac:dyDescent="0.25">
      <c r="A137" s="153"/>
      <c r="B137" s="154"/>
      <c r="C137" s="83" t="s">
        <v>20</v>
      </c>
      <c r="D137" s="87">
        <f>D89+D93+D97+D101+D105+D109+D113+D117+D121+D125+D129+D133</f>
        <v>1264078.0999999999</v>
      </c>
      <c r="E137" s="87">
        <f>E89+E93+E97+E101+E117+E121+E125+E113+E109+E105+E133+E129</f>
        <v>1005580</v>
      </c>
      <c r="F137" s="1">
        <f>E137/D137*100</f>
        <v>79.55046448474981</v>
      </c>
    </row>
    <row r="138" spans="1:6" s="7" customFormat="1" ht="15.75" customHeight="1" x14ac:dyDescent="0.25">
      <c r="A138" s="153"/>
      <c r="B138" s="154"/>
      <c r="C138" s="83" t="s">
        <v>22</v>
      </c>
      <c r="D138" s="87">
        <f>D136+D137+D135</f>
        <v>1444315.5</v>
      </c>
      <c r="E138" s="87">
        <f>E136+E137+E135</f>
        <v>1164556.1000000001</v>
      </c>
      <c r="F138" s="1">
        <f>E138/D138*100</f>
        <v>80.630312421351164</v>
      </c>
    </row>
  </sheetData>
  <mergeCells count="57">
    <mergeCell ref="A135:A138"/>
    <mergeCell ref="B135:B138"/>
    <mergeCell ref="A46:A49"/>
    <mergeCell ref="B46:B49"/>
    <mergeCell ref="A127:A130"/>
    <mergeCell ref="B127:B130"/>
    <mergeCell ref="B54:B57"/>
    <mergeCell ref="A54:A57"/>
    <mergeCell ref="A86:F86"/>
    <mergeCell ref="B99:B102"/>
    <mergeCell ref="A99:A102"/>
    <mergeCell ref="A131:A134"/>
    <mergeCell ref="B131:B134"/>
    <mergeCell ref="B111:B114"/>
    <mergeCell ref="A111:A114"/>
    <mergeCell ref="B115:B118"/>
    <mergeCell ref="A1:F1"/>
    <mergeCell ref="A5:F5"/>
    <mergeCell ref="B103:B106"/>
    <mergeCell ref="A103:A106"/>
    <mergeCell ref="B107:B110"/>
    <mergeCell ref="A107:A110"/>
    <mergeCell ref="A50:A53"/>
    <mergeCell ref="B50:B53"/>
    <mergeCell ref="A72:F72"/>
    <mergeCell ref="A58:F58"/>
    <mergeCell ref="B18:B21"/>
    <mergeCell ref="A18:A21"/>
    <mergeCell ref="B22:B25"/>
    <mergeCell ref="A22:A25"/>
    <mergeCell ref="A26:A29"/>
    <mergeCell ref="B26:B29"/>
    <mergeCell ref="A6:A9"/>
    <mergeCell ref="B6:B9"/>
    <mergeCell ref="B10:B13"/>
    <mergeCell ref="A10:A13"/>
    <mergeCell ref="B14:B17"/>
    <mergeCell ref="A14:A17"/>
    <mergeCell ref="B30:B33"/>
    <mergeCell ref="A30:A33"/>
    <mergeCell ref="A34:A37"/>
    <mergeCell ref="B34:B37"/>
    <mergeCell ref="B42:B45"/>
    <mergeCell ref="A42:A45"/>
    <mergeCell ref="A38:A41"/>
    <mergeCell ref="B38:B41"/>
    <mergeCell ref="A115:A118"/>
    <mergeCell ref="A123:A126"/>
    <mergeCell ref="B123:B126"/>
    <mergeCell ref="B87:B90"/>
    <mergeCell ref="A87:A90"/>
    <mergeCell ref="B91:B94"/>
    <mergeCell ref="A91:A94"/>
    <mergeCell ref="B95:B98"/>
    <mergeCell ref="A95:A98"/>
    <mergeCell ref="B119:B122"/>
    <mergeCell ref="A119:A122"/>
  </mergeCells>
  <phoneticPr fontId="0" type="noConversion"/>
  <pageMargins left="0.78740157480314965" right="0.78740157480314965" top="1.1811023622047245" bottom="0.39370078740157483" header="0.31496062992125984" footer="0.31496062992125984"/>
  <pageSetup paperSize="9" scale="80" orientation="landscape" r:id="rId1"/>
  <headerFooter differentFirst="1"/>
  <rowBreaks count="3" manualBreakCount="3">
    <brk id="47" max="5" man="1"/>
    <brk id="78" max="5" man="1"/>
    <brk id="13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1"/>
  <sheetViews>
    <sheetView view="pageBreakPreview" zoomScale="55" zoomScaleNormal="100" zoomScaleSheetLayoutView="55" workbookViewId="0">
      <selection activeCell="C476" sqref="C476"/>
    </sheetView>
  </sheetViews>
  <sheetFormatPr defaultColWidth="15.5703125" defaultRowHeight="26.25" x14ac:dyDescent="0.25"/>
  <cols>
    <col min="1" max="1" width="35.5703125" style="30" customWidth="1"/>
    <col min="2" max="2" width="114" style="30" customWidth="1"/>
    <col min="3" max="3" width="28.85546875" style="16" customWidth="1"/>
    <col min="4" max="4" width="21.7109375" style="111" customWidth="1"/>
    <col min="5" max="5" width="22.7109375" style="111" customWidth="1"/>
    <col min="6" max="6" width="27.85546875" style="29" customWidth="1"/>
    <col min="7" max="7" width="127.28515625" style="19" customWidth="1"/>
    <col min="8" max="8" width="36" style="42" customWidth="1"/>
    <col min="9" max="9" width="15.5703125" style="42"/>
    <col min="10" max="10" width="15.5703125" style="16" customWidth="1"/>
    <col min="11" max="16384" width="15.5703125" style="16"/>
  </cols>
  <sheetData>
    <row r="1" spans="1:9" s="32" customFormat="1" ht="90.75" customHeight="1" x14ac:dyDescent="0.25">
      <c r="A1" s="205" t="s">
        <v>412</v>
      </c>
      <c r="B1" s="205"/>
      <c r="C1" s="205"/>
      <c r="D1" s="205"/>
      <c r="E1" s="205"/>
      <c r="F1" s="205"/>
      <c r="G1" s="205"/>
      <c r="H1" s="41"/>
      <c r="I1" s="41"/>
    </row>
    <row r="2" spans="1:9" ht="48" customHeight="1" x14ac:dyDescent="0.25">
      <c r="A2" s="17"/>
      <c r="B2" s="17"/>
      <c r="C2" s="31"/>
      <c r="D2" s="105"/>
      <c r="E2" s="105"/>
      <c r="F2" s="18"/>
    </row>
    <row r="3" spans="1:9" ht="128.25" customHeight="1" x14ac:dyDescent="0.25">
      <c r="A3" s="141" t="s">
        <v>16</v>
      </c>
      <c r="B3" s="141" t="s">
        <v>257</v>
      </c>
      <c r="C3" s="141" t="s">
        <v>17</v>
      </c>
      <c r="D3" s="106" t="s">
        <v>107</v>
      </c>
      <c r="E3" s="106" t="s">
        <v>264</v>
      </c>
      <c r="F3" s="146" t="s">
        <v>21</v>
      </c>
      <c r="G3" s="141" t="s">
        <v>108</v>
      </c>
    </row>
    <row r="4" spans="1:9" s="113" customFormat="1" ht="27" customHeight="1" x14ac:dyDescent="0.25">
      <c r="A4" s="20">
        <v>1</v>
      </c>
      <c r="B4" s="20">
        <v>2</v>
      </c>
      <c r="C4" s="20">
        <v>3</v>
      </c>
      <c r="D4" s="20">
        <v>4</v>
      </c>
      <c r="E4" s="20">
        <v>5</v>
      </c>
      <c r="F4" s="20">
        <v>6</v>
      </c>
      <c r="G4" s="20">
        <v>7</v>
      </c>
      <c r="H4" s="114"/>
      <c r="I4" s="114"/>
    </row>
    <row r="5" spans="1:9" s="21" customFormat="1" ht="32.25" customHeight="1" x14ac:dyDescent="0.25">
      <c r="A5" s="158" t="s">
        <v>231</v>
      </c>
      <c r="B5" s="158"/>
      <c r="C5" s="158"/>
      <c r="D5" s="158"/>
      <c r="E5" s="158"/>
      <c r="F5" s="158"/>
      <c r="G5" s="158"/>
      <c r="H5" s="43"/>
      <c r="I5" s="43"/>
    </row>
    <row r="6" spans="1:9" ht="83.25" customHeight="1" x14ac:dyDescent="0.25">
      <c r="A6" s="172" t="s">
        <v>24</v>
      </c>
      <c r="B6" s="136" t="s">
        <v>37</v>
      </c>
      <c r="C6" s="141" t="s">
        <v>20</v>
      </c>
      <c r="D6" s="106">
        <v>6663.8</v>
      </c>
      <c r="E6" s="106">
        <v>6663.8</v>
      </c>
      <c r="F6" s="146">
        <f>E6/D6*100</f>
        <v>100</v>
      </c>
      <c r="G6" s="141" t="s">
        <v>235</v>
      </c>
    </row>
    <row r="7" spans="1:9" ht="83.25" customHeight="1" x14ac:dyDescent="0.25">
      <c r="A7" s="172"/>
      <c r="B7" s="136" t="s">
        <v>281</v>
      </c>
      <c r="C7" s="141" t="s">
        <v>20</v>
      </c>
      <c r="D7" s="106">
        <v>475</v>
      </c>
      <c r="E7" s="106">
        <v>475</v>
      </c>
      <c r="F7" s="146">
        <f t="shared" ref="F7:F71" si="0">E7/D7*100</f>
        <v>100</v>
      </c>
      <c r="G7" s="141" t="s">
        <v>282</v>
      </c>
    </row>
    <row r="8" spans="1:9" ht="80.25" customHeight="1" x14ac:dyDescent="0.25">
      <c r="A8" s="172"/>
      <c r="B8" s="136" t="s">
        <v>38</v>
      </c>
      <c r="C8" s="141" t="s">
        <v>20</v>
      </c>
      <c r="D8" s="106">
        <v>47.3</v>
      </c>
      <c r="E8" s="106">
        <v>47.3</v>
      </c>
      <c r="F8" s="146">
        <f t="shared" si="0"/>
        <v>100</v>
      </c>
      <c r="G8" s="141" t="s">
        <v>414</v>
      </c>
    </row>
    <row r="9" spans="1:9" ht="285" customHeight="1" x14ac:dyDescent="0.25">
      <c r="A9" s="172"/>
      <c r="B9" s="136" t="s">
        <v>158</v>
      </c>
      <c r="C9" s="141" t="s">
        <v>20</v>
      </c>
      <c r="D9" s="106">
        <v>1379.9</v>
      </c>
      <c r="E9" s="106">
        <v>1294.3</v>
      </c>
      <c r="F9" s="146">
        <f t="shared" si="0"/>
        <v>93.796651931299351</v>
      </c>
      <c r="G9" s="141" t="s">
        <v>612</v>
      </c>
    </row>
    <row r="10" spans="1:9" ht="111" customHeight="1" x14ac:dyDescent="0.25">
      <c r="A10" s="172"/>
      <c r="B10" s="136" t="s">
        <v>46</v>
      </c>
      <c r="C10" s="141" t="s">
        <v>20</v>
      </c>
      <c r="D10" s="106">
        <v>306</v>
      </c>
      <c r="E10" s="106">
        <v>306</v>
      </c>
      <c r="F10" s="146">
        <f t="shared" si="0"/>
        <v>100</v>
      </c>
      <c r="G10" s="141" t="s">
        <v>241</v>
      </c>
    </row>
    <row r="11" spans="1:9" ht="408.75" customHeight="1" x14ac:dyDescent="0.25">
      <c r="A11" s="172" t="s">
        <v>25</v>
      </c>
      <c r="B11" s="160" t="s">
        <v>370</v>
      </c>
      <c r="C11" s="166" t="s">
        <v>20</v>
      </c>
      <c r="D11" s="164">
        <v>12606.1</v>
      </c>
      <c r="E11" s="164">
        <v>12366.6</v>
      </c>
      <c r="F11" s="162">
        <f t="shared" si="0"/>
        <v>98.100126129413539</v>
      </c>
      <c r="G11" s="166" t="s">
        <v>616</v>
      </c>
    </row>
    <row r="12" spans="1:9" ht="273.75" customHeight="1" x14ac:dyDescent="0.25">
      <c r="A12" s="172"/>
      <c r="B12" s="161"/>
      <c r="C12" s="167"/>
      <c r="D12" s="165"/>
      <c r="E12" s="165"/>
      <c r="F12" s="163"/>
      <c r="G12" s="167"/>
    </row>
    <row r="13" spans="1:9" ht="78.75" customHeight="1" x14ac:dyDescent="0.25">
      <c r="A13" s="172"/>
      <c r="B13" s="136" t="s">
        <v>279</v>
      </c>
      <c r="C13" s="141" t="s">
        <v>20</v>
      </c>
      <c r="D13" s="106">
        <v>180</v>
      </c>
      <c r="E13" s="106">
        <v>179.7</v>
      </c>
      <c r="F13" s="146">
        <f t="shared" si="0"/>
        <v>99.833333333333329</v>
      </c>
      <c r="G13" s="141" t="s">
        <v>468</v>
      </c>
    </row>
    <row r="14" spans="1:9" ht="188.25" customHeight="1" x14ac:dyDescent="0.25">
      <c r="A14" s="172"/>
      <c r="B14" s="136" t="s">
        <v>129</v>
      </c>
      <c r="C14" s="141" t="s">
        <v>20</v>
      </c>
      <c r="D14" s="106">
        <v>548</v>
      </c>
      <c r="E14" s="106">
        <v>547</v>
      </c>
      <c r="F14" s="146">
        <f t="shared" si="0"/>
        <v>99.81751824817519</v>
      </c>
      <c r="G14" s="141" t="s">
        <v>467</v>
      </c>
    </row>
    <row r="15" spans="1:9" ht="161.25" customHeight="1" x14ac:dyDescent="0.25">
      <c r="A15" s="172" t="s">
        <v>26</v>
      </c>
      <c r="B15" s="136" t="s">
        <v>57</v>
      </c>
      <c r="C15" s="141" t="s">
        <v>20</v>
      </c>
      <c r="D15" s="106">
        <v>680.4</v>
      </c>
      <c r="E15" s="106">
        <v>662.3</v>
      </c>
      <c r="F15" s="146">
        <f t="shared" si="0"/>
        <v>97.339800117577894</v>
      </c>
      <c r="G15" s="141" t="s">
        <v>619</v>
      </c>
    </row>
    <row r="16" spans="1:9" ht="107.25" customHeight="1" x14ac:dyDescent="0.25">
      <c r="A16" s="172"/>
      <c r="B16" s="136" t="s">
        <v>60</v>
      </c>
      <c r="C16" s="141" t="s">
        <v>20</v>
      </c>
      <c r="D16" s="106">
        <v>489.2</v>
      </c>
      <c r="E16" s="106">
        <v>489.2</v>
      </c>
      <c r="F16" s="146">
        <f t="shared" si="0"/>
        <v>100</v>
      </c>
      <c r="G16" s="141" t="s">
        <v>237</v>
      </c>
    </row>
    <row r="17" spans="1:9" ht="339.75" customHeight="1" x14ac:dyDescent="0.25">
      <c r="A17" s="172"/>
      <c r="B17" s="136" t="s">
        <v>61</v>
      </c>
      <c r="C17" s="141" t="s">
        <v>20</v>
      </c>
      <c r="D17" s="106">
        <v>9901</v>
      </c>
      <c r="E17" s="106">
        <v>9161.9</v>
      </c>
      <c r="F17" s="146">
        <f t="shared" si="0"/>
        <v>92.53509746490252</v>
      </c>
      <c r="G17" s="141" t="s">
        <v>621</v>
      </c>
    </row>
    <row r="18" spans="1:9" ht="86.25" customHeight="1" x14ac:dyDescent="0.25">
      <c r="A18" s="172"/>
      <c r="B18" s="136" t="s">
        <v>215</v>
      </c>
      <c r="C18" s="141" t="s">
        <v>20</v>
      </c>
      <c r="D18" s="106">
        <v>41.9</v>
      </c>
      <c r="E18" s="106">
        <v>41.9</v>
      </c>
      <c r="F18" s="146">
        <f t="shared" si="0"/>
        <v>100</v>
      </c>
      <c r="G18" s="141" t="s">
        <v>531</v>
      </c>
    </row>
    <row r="19" spans="1:9" ht="207" customHeight="1" x14ac:dyDescent="0.25">
      <c r="A19" s="172" t="s">
        <v>30</v>
      </c>
      <c r="B19" s="136" t="s">
        <v>314</v>
      </c>
      <c r="C19" s="141" t="s">
        <v>20</v>
      </c>
      <c r="D19" s="106">
        <v>13073.2</v>
      </c>
      <c r="E19" s="106">
        <v>12942.4</v>
      </c>
      <c r="F19" s="146">
        <f t="shared" si="0"/>
        <v>98.999479851910763</v>
      </c>
      <c r="G19" s="141" t="s">
        <v>622</v>
      </c>
    </row>
    <row r="20" spans="1:9" ht="81.75" customHeight="1" x14ac:dyDescent="0.25">
      <c r="A20" s="172"/>
      <c r="B20" s="136" t="s">
        <v>315</v>
      </c>
      <c r="C20" s="141" t="s">
        <v>20</v>
      </c>
      <c r="D20" s="106">
        <v>591.5</v>
      </c>
      <c r="E20" s="106">
        <v>591.5</v>
      </c>
      <c r="F20" s="146">
        <f t="shared" si="0"/>
        <v>100</v>
      </c>
      <c r="G20" s="141" t="s">
        <v>377</v>
      </c>
    </row>
    <row r="21" spans="1:9" ht="81.75" customHeight="1" x14ac:dyDescent="0.25">
      <c r="A21" s="172"/>
      <c r="B21" s="136" t="s">
        <v>316</v>
      </c>
      <c r="C21" s="141" t="s">
        <v>20</v>
      </c>
      <c r="D21" s="106">
        <v>220.5</v>
      </c>
      <c r="E21" s="106">
        <v>220.5</v>
      </c>
      <c r="F21" s="146">
        <f t="shared" si="0"/>
        <v>100</v>
      </c>
      <c r="G21" s="141" t="s">
        <v>378</v>
      </c>
    </row>
    <row r="22" spans="1:9" s="117" customFormat="1" ht="85.5" customHeight="1" x14ac:dyDescent="0.25">
      <c r="A22" s="172"/>
      <c r="B22" s="144" t="s">
        <v>325</v>
      </c>
      <c r="C22" s="143" t="s">
        <v>20</v>
      </c>
      <c r="D22" s="115">
        <v>0</v>
      </c>
      <c r="E22" s="115">
        <v>0</v>
      </c>
      <c r="F22" s="146">
        <v>0</v>
      </c>
      <c r="G22" s="141" t="s">
        <v>437</v>
      </c>
      <c r="H22" s="116"/>
      <c r="I22" s="116"/>
    </row>
    <row r="23" spans="1:9" ht="83.25" customHeight="1" x14ac:dyDescent="0.25">
      <c r="A23" s="172"/>
      <c r="B23" s="136" t="s">
        <v>317</v>
      </c>
      <c r="C23" s="141" t="s">
        <v>20</v>
      </c>
      <c r="D23" s="106">
        <v>209.9</v>
      </c>
      <c r="E23" s="106">
        <v>209.9</v>
      </c>
      <c r="F23" s="146">
        <f t="shared" si="0"/>
        <v>100</v>
      </c>
      <c r="G23" s="141" t="s">
        <v>381</v>
      </c>
    </row>
    <row r="24" spans="1:9" ht="111.75" customHeight="1" x14ac:dyDescent="0.25">
      <c r="A24" s="172"/>
      <c r="B24" s="136" t="s">
        <v>318</v>
      </c>
      <c r="C24" s="141" t="s">
        <v>20</v>
      </c>
      <c r="D24" s="106">
        <v>115.1</v>
      </c>
      <c r="E24" s="106">
        <v>115.1</v>
      </c>
      <c r="F24" s="146">
        <f t="shared" si="0"/>
        <v>100</v>
      </c>
      <c r="G24" s="141" t="s">
        <v>247</v>
      </c>
    </row>
    <row r="25" spans="1:9" ht="408.75" customHeight="1" x14ac:dyDescent="0.25">
      <c r="A25" s="172" t="s">
        <v>27</v>
      </c>
      <c r="B25" s="160" t="s">
        <v>252</v>
      </c>
      <c r="C25" s="166" t="s">
        <v>20</v>
      </c>
      <c r="D25" s="164">
        <v>4914.7</v>
      </c>
      <c r="E25" s="164">
        <v>4519.3</v>
      </c>
      <c r="F25" s="162">
        <f t="shared" si="0"/>
        <v>91.954748000895279</v>
      </c>
      <c r="G25" s="166" t="s">
        <v>533</v>
      </c>
    </row>
    <row r="26" spans="1:9" ht="138.75" customHeight="1" x14ac:dyDescent="0.25">
      <c r="A26" s="172"/>
      <c r="B26" s="161"/>
      <c r="C26" s="167"/>
      <c r="D26" s="165"/>
      <c r="E26" s="165"/>
      <c r="F26" s="163"/>
      <c r="G26" s="167"/>
    </row>
    <row r="27" spans="1:9" ht="239.25" customHeight="1" x14ac:dyDescent="0.25">
      <c r="A27" s="172"/>
      <c r="B27" s="136" t="s">
        <v>253</v>
      </c>
      <c r="C27" s="141" t="s">
        <v>20</v>
      </c>
      <c r="D27" s="106">
        <v>5389.2</v>
      </c>
      <c r="E27" s="106">
        <v>5382.9</v>
      </c>
      <c r="F27" s="146">
        <f t="shared" si="0"/>
        <v>99.88309953239812</v>
      </c>
      <c r="G27" s="141" t="s">
        <v>534</v>
      </c>
    </row>
    <row r="28" spans="1:9" ht="223.5" customHeight="1" x14ac:dyDescent="0.25">
      <c r="A28" s="172"/>
      <c r="B28" s="136" t="s">
        <v>180</v>
      </c>
      <c r="C28" s="141" t="s">
        <v>20</v>
      </c>
      <c r="D28" s="106">
        <v>495.1</v>
      </c>
      <c r="E28" s="106">
        <v>477.9</v>
      </c>
      <c r="F28" s="146">
        <f t="shared" si="0"/>
        <v>96.525954352656015</v>
      </c>
      <c r="G28" s="141" t="s">
        <v>535</v>
      </c>
    </row>
    <row r="29" spans="1:9" ht="113.25" customHeight="1" x14ac:dyDescent="0.25">
      <c r="A29" s="172"/>
      <c r="B29" s="136" t="s">
        <v>181</v>
      </c>
      <c r="C29" s="141" t="s">
        <v>20</v>
      </c>
      <c r="D29" s="106">
        <v>220.4</v>
      </c>
      <c r="E29" s="106">
        <v>215.5</v>
      </c>
      <c r="F29" s="146">
        <f t="shared" si="0"/>
        <v>97.776769509981847</v>
      </c>
      <c r="G29" s="141" t="s">
        <v>536</v>
      </c>
    </row>
    <row r="30" spans="1:9" ht="84.75" customHeight="1" x14ac:dyDescent="0.25">
      <c r="A30" s="172"/>
      <c r="B30" s="136" t="s">
        <v>182</v>
      </c>
      <c r="C30" s="141" t="s">
        <v>20</v>
      </c>
      <c r="D30" s="106">
        <v>494.7</v>
      </c>
      <c r="E30" s="106">
        <v>494.7</v>
      </c>
      <c r="F30" s="146">
        <f t="shared" si="0"/>
        <v>100</v>
      </c>
      <c r="G30" s="141" t="s">
        <v>396</v>
      </c>
    </row>
    <row r="31" spans="1:9" ht="111.75" customHeight="1" x14ac:dyDescent="0.25">
      <c r="A31" s="172"/>
      <c r="B31" s="136" t="s">
        <v>192</v>
      </c>
      <c r="C31" s="141" t="s">
        <v>20</v>
      </c>
      <c r="D31" s="106">
        <v>70.8</v>
      </c>
      <c r="E31" s="106">
        <v>70.8</v>
      </c>
      <c r="F31" s="146">
        <f t="shared" si="0"/>
        <v>100</v>
      </c>
      <c r="G31" s="141" t="s">
        <v>265</v>
      </c>
    </row>
    <row r="32" spans="1:9" ht="370.5" customHeight="1" x14ac:dyDescent="0.25">
      <c r="A32" s="160" t="s">
        <v>28</v>
      </c>
      <c r="B32" s="136" t="s">
        <v>160</v>
      </c>
      <c r="C32" s="141" t="s">
        <v>20</v>
      </c>
      <c r="D32" s="106">
        <v>6534.8</v>
      </c>
      <c r="E32" s="106">
        <v>6520</v>
      </c>
      <c r="F32" s="146">
        <f t="shared" si="0"/>
        <v>99.773520230152414</v>
      </c>
      <c r="G32" s="141" t="s">
        <v>469</v>
      </c>
    </row>
    <row r="33" spans="1:7" ht="110.25" customHeight="1" x14ac:dyDescent="0.25">
      <c r="A33" s="171"/>
      <c r="B33" s="136" t="s">
        <v>164</v>
      </c>
      <c r="C33" s="141" t="s">
        <v>20</v>
      </c>
      <c r="D33" s="106">
        <v>218.3</v>
      </c>
      <c r="E33" s="106">
        <v>218.2</v>
      </c>
      <c r="F33" s="146">
        <f t="shared" si="0"/>
        <v>99.95419147961519</v>
      </c>
      <c r="G33" s="141" t="s">
        <v>420</v>
      </c>
    </row>
    <row r="34" spans="1:7" ht="83.25" customHeight="1" x14ac:dyDescent="0.25">
      <c r="A34" s="171"/>
      <c r="B34" s="136" t="s">
        <v>165</v>
      </c>
      <c r="C34" s="141" t="s">
        <v>20</v>
      </c>
      <c r="D34" s="106">
        <v>148</v>
      </c>
      <c r="E34" s="106">
        <v>148</v>
      </c>
      <c r="F34" s="146">
        <f t="shared" si="0"/>
        <v>100</v>
      </c>
      <c r="G34" s="141" t="s">
        <v>286</v>
      </c>
    </row>
    <row r="35" spans="1:7" ht="114" customHeight="1" x14ac:dyDescent="0.25">
      <c r="A35" s="161"/>
      <c r="B35" s="136" t="s">
        <v>177</v>
      </c>
      <c r="C35" s="141" t="s">
        <v>20</v>
      </c>
      <c r="D35" s="106">
        <v>60</v>
      </c>
      <c r="E35" s="106">
        <v>60</v>
      </c>
      <c r="F35" s="146">
        <f t="shared" si="0"/>
        <v>100</v>
      </c>
      <c r="G35" s="141" t="s">
        <v>260</v>
      </c>
    </row>
    <row r="36" spans="1:7" ht="289.5" customHeight="1" x14ac:dyDescent="0.25">
      <c r="A36" s="172" t="s">
        <v>29</v>
      </c>
      <c r="B36" s="136" t="s">
        <v>113</v>
      </c>
      <c r="C36" s="141" t="s">
        <v>20</v>
      </c>
      <c r="D36" s="106">
        <v>15036.1</v>
      </c>
      <c r="E36" s="106">
        <v>14355.8</v>
      </c>
      <c r="F36" s="146">
        <f t="shared" si="0"/>
        <v>95.475555496438574</v>
      </c>
      <c r="G36" s="141" t="s">
        <v>483</v>
      </c>
    </row>
    <row r="37" spans="1:7" ht="159.75" customHeight="1" x14ac:dyDescent="0.25">
      <c r="A37" s="172"/>
      <c r="B37" s="136" t="s">
        <v>115</v>
      </c>
      <c r="C37" s="141" t="s">
        <v>20</v>
      </c>
      <c r="D37" s="106">
        <v>743.2</v>
      </c>
      <c r="E37" s="106">
        <v>743.2</v>
      </c>
      <c r="F37" s="146">
        <f t="shared" si="0"/>
        <v>100</v>
      </c>
      <c r="G37" s="141" t="s">
        <v>476</v>
      </c>
    </row>
    <row r="38" spans="1:7" ht="105.75" customHeight="1" x14ac:dyDescent="0.25">
      <c r="A38" s="172"/>
      <c r="B38" s="136" t="s">
        <v>116</v>
      </c>
      <c r="C38" s="141" t="s">
        <v>20</v>
      </c>
      <c r="D38" s="106">
        <v>380.6</v>
      </c>
      <c r="E38" s="106">
        <v>375.2</v>
      </c>
      <c r="F38" s="146">
        <f t="shared" si="0"/>
        <v>98.581187598528629</v>
      </c>
      <c r="G38" s="141" t="s">
        <v>477</v>
      </c>
    </row>
    <row r="39" spans="1:7" ht="107.25" customHeight="1" x14ac:dyDescent="0.25">
      <c r="A39" s="172"/>
      <c r="B39" s="136" t="s">
        <v>123</v>
      </c>
      <c r="C39" s="141" t="s">
        <v>20</v>
      </c>
      <c r="D39" s="112">
        <v>60</v>
      </c>
      <c r="E39" s="112">
        <v>60</v>
      </c>
      <c r="F39" s="146">
        <f t="shared" si="0"/>
        <v>100</v>
      </c>
      <c r="G39" s="141" t="s">
        <v>244</v>
      </c>
    </row>
    <row r="40" spans="1:7" ht="159.75" customHeight="1" x14ac:dyDescent="0.25">
      <c r="A40" s="172" t="s">
        <v>31</v>
      </c>
      <c r="B40" s="136" t="s">
        <v>62</v>
      </c>
      <c r="C40" s="141" t="s">
        <v>20</v>
      </c>
      <c r="D40" s="106">
        <v>14028.3</v>
      </c>
      <c r="E40" s="106">
        <v>14023.9</v>
      </c>
      <c r="F40" s="146">
        <f t="shared" si="0"/>
        <v>99.968634831020154</v>
      </c>
      <c r="G40" s="141" t="s">
        <v>457</v>
      </c>
    </row>
    <row r="41" spans="1:7" ht="55.5" customHeight="1" x14ac:dyDescent="0.25">
      <c r="A41" s="172"/>
      <c r="B41" s="136" t="s">
        <v>63</v>
      </c>
      <c r="C41" s="141" t="s">
        <v>20</v>
      </c>
      <c r="D41" s="106">
        <v>74.8</v>
      </c>
      <c r="E41" s="106">
        <v>74.8</v>
      </c>
      <c r="F41" s="146">
        <f t="shared" si="0"/>
        <v>100</v>
      </c>
      <c r="G41" s="141" t="s">
        <v>510</v>
      </c>
    </row>
    <row r="42" spans="1:7" ht="84.75" customHeight="1" x14ac:dyDescent="0.25">
      <c r="A42" s="172"/>
      <c r="B42" s="136" t="s">
        <v>64</v>
      </c>
      <c r="C42" s="141" t="s">
        <v>20</v>
      </c>
      <c r="D42" s="106">
        <v>204.4</v>
      </c>
      <c r="E42" s="106">
        <v>204.4</v>
      </c>
      <c r="F42" s="146">
        <f t="shared" si="0"/>
        <v>100</v>
      </c>
      <c r="G42" s="141" t="s">
        <v>238</v>
      </c>
    </row>
    <row r="43" spans="1:7" ht="78" customHeight="1" x14ac:dyDescent="0.25">
      <c r="A43" s="172"/>
      <c r="B43" s="136" t="s">
        <v>65</v>
      </c>
      <c r="C43" s="141" t="s">
        <v>20</v>
      </c>
      <c r="D43" s="106">
        <v>533.9</v>
      </c>
      <c r="E43" s="106">
        <v>533.9</v>
      </c>
      <c r="F43" s="146">
        <f t="shared" si="0"/>
        <v>100</v>
      </c>
      <c r="G43" s="141" t="s">
        <v>239</v>
      </c>
    </row>
    <row r="44" spans="1:7" ht="68.25" customHeight="1" x14ac:dyDescent="0.25">
      <c r="A44" s="172"/>
      <c r="B44" s="136" t="s">
        <v>69</v>
      </c>
      <c r="C44" s="141" t="s">
        <v>20</v>
      </c>
      <c r="D44" s="106">
        <v>648.4</v>
      </c>
      <c r="E44" s="106">
        <v>648.4</v>
      </c>
      <c r="F44" s="146">
        <f t="shared" si="0"/>
        <v>100</v>
      </c>
      <c r="G44" s="141" t="s">
        <v>240</v>
      </c>
    </row>
    <row r="45" spans="1:7" ht="105.75" customHeight="1" x14ac:dyDescent="0.25">
      <c r="A45" s="172"/>
      <c r="B45" s="136" t="s">
        <v>71</v>
      </c>
      <c r="C45" s="141" t="s">
        <v>20</v>
      </c>
      <c r="D45" s="106">
        <v>108</v>
      </c>
      <c r="E45" s="106">
        <v>108</v>
      </c>
      <c r="F45" s="146">
        <f t="shared" si="0"/>
        <v>100</v>
      </c>
      <c r="G45" s="141" t="s">
        <v>241</v>
      </c>
    </row>
    <row r="46" spans="1:7" ht="186.75" customHeight="1" x14ac:dyDescent="0.25">
      <c r="A46" s="182" t="s">
        <v>32</v>
      </c>
      <c r="B46" s="136" t="s">
        <v>296</v>
      </c>
      <c r="C46" s="141" t="s">
        <v>20</v>
      </c>
      <c r="D46" s="106">
        <v>6620.3</v>
      </c>
      <c r="E46" s="106">
        <v>6460.6</v>
      </c>
      <c r="F46" s="146">
        <f t="shared" si="0"/>
        <v>97.587722610757822</v>
      </c>
      <c r="G46" s="141" t="s">
        <v>614</v>
      </c>
    </row>
    <row r="47" spans="1:7" ht="212.25" customHeight="1" x14ac:dyDescent="0.25">
      <c r="A47" s="182"/>
      <c r="B47" s="136" t="s">
        <v>297</v>
      </c>
      <c r="C47" s="141" t="s">
        <v>20</v>
      </c>
      <c r="D47" s="106">
        <v>11135.2</v>
      </c>
      <c r="E47" s="106">
        <v>10726.5</v>
      </c>
      <c r="F47" s="146">
        <f t="shared" si="0"/>
        <v>96.329657302967163</v>
      </c>
      <c r="G47" s="141" t="s">
        <v>615</v>
      </c>
    </row>
    <row r="48" spans="1:7" ht="263.25" customHeight="1" x14ac:dyDescent="0.25">
      <c r="A48" s="182"/>
      <c r="B48" s="136" t="s">
        <v>298</v>
      </c>
      <c r="C48" s="141" t="s">
        <v>20</v>
      </c>
      <c r="D48" s="106">
        <v>1151.4000000000001</v>
      </c>
      <c r="E48" s="106">
        <v>1125.3</v>
      </c>
      <c r="F48" s="146">
        <f t="shared" si="0"/>
        <v>97.73319437206878</v>
      </c>
      <c r="G48" s="141" t="s">
        <v>617</v>
      </c>
    </row>
    <row r="49" spans="1:9" ht="291" customHeight="1" x14ac:dyDescent="0.25">
      <c r="A49" s="182"/>
      <c r="B49" s="136" t="s">
        <v>299</v>
      </c>
      <c r="C49" s="141" t="s">
        <v>20</v>
      </c>
      <c r="D49" s="106">
        <v>621</v>
      </c>
      <c r="E49" s="106">
        <v>620.9</v>
      </c>
      <c r="F49" s="146">
        <f t="shared" si="0"/>
        <v>99.983896940418674</v>
      </c>
      <c r="G49" s="141" t="s">
        <v>431</v>
      </c>
    </row>
    <row r="50" spans="1:9" s="117" customFormat="1" ht="159" customHeight="1" x14ac:dyDescent="0.25">
      <c r="A50" s="182"/>
      <c r="B50" s="144" t="s">
        <v>387</v>
      </c>
      <c r="C50" s="143" t="s">
        <v>20</v>
      </c>
      <c r="D50" s="115">
        <v>81.2</v>
      </c>
      <c r="E50" s="115">
        <v>81.099999999999994</v>
      </c>
      <c r="F50" s="146">
        <f t="shared" si="0"/>
        <v>99.876847290640384</v>
      </c>
      <c r="G50" s="143" t="s">
        <v>433</v>
      </c>
      <c r="H50" s="116"/>
      <c r="I50" s="116"/>
    </row>
    <row r="51" spans="1:9" ht="108" customHeight="1" x14ac:dyDescent="0.25">
      <c r="A51" s="182"/>
      <c r="B51" s="136" t="s">
        <v>311</v>
      </c>
      <c r="C51" s="141" t="s">
        <v>20</v>
      </c>
      <c r="D51" s="106">
        <v>298.2</v>
      </c>
      <c r="E51" s="106">
        <v>298.10000000000002</v>
      </c>
      <c r="F51" s="146">
        <f t="shared" si="0"/>
        <v>99.966465459423219</v>
      </c>
      <c r="G51" s="141" t="s">
        <v>440</v>
      </c>
    </row>
    <row r="52" spans="1:9" ht="409.5" customHeight="1" x14ac:dyDescent="0.25">
      <c r="A52" s="172" t="s">
        <v>33</v>
      </c>
      <c r="B52" s="160" t="s">
        <v>196</v>
      </c>
      <c r="C52" s="166" t="s">
        <v>20</v>
      </c>
      <c r="D52" s="164">
        <v>27844.9</v>
      </c>
      <c r="E52" s="164">
        <v>27503.3</v>
      </c>
      <c r="F52" s="162">
        <f t="shared" si="0"/>
        <v>98.77320442881819</v>
      </c>
      <c r="G52" s="166" t="s">
        <v>624</v>
      </c>
    </row>
    <row r="53" spans="1:9" ht="118.5" customHeight="1" x14ac:dyDescent="0.25">
      <c r="A53" s="172"/>
      <c r="B53" s="161"/>
      <c r="C53" s="167"/>
      <c r="D53" s="165"/>
      <c r="E53" s="165"/>
      <c r="F53" s="163"/>
      <c r="G53" s="167"/>
    </row>
    <row r="54" spans="1:9" ht="180.75" customHeight="1" x14ac:dyDescent="0.25">
      <c r="A54" s="172"/>
      <c r="B54" s="136" t="s">
        <v>199</v>
      </c>
      <c r="C54" s="141" t="s">
        <v>20</v>
      </c>
      <c r="D54" s="118">
        <v>391.4</v>
      </c>
      <c r="E54" s="106">
        <v>320.2</v>
      </c>
      <c r="F54" s="146">
        <f t="shared" si="0"/>
        <v>81.808891159938682</v>
      </c>
      <c r="G54" s="141" t="s">
        <v>603</v>
      </c>
    </row>
    <row r="55" spans="1:9" ht="55.5" customHeight="1" x14ac:dyDescent="0.25">
      <c r="A55" s="172"/>
      <c r="B55" s="136" t="s">
        <v>200</v>
      </c>
      <c r="C55" s="141" t="s">
        <v>20</v>
      </c>
      <c r="D55" s="106">
        <v>61.4</v>
      </c>
      <c r="E55" s="106">
        <v>61.4</v>
      </c>
      <c r="F55" s="146">
        <f t="shared" si="0"/>
        <v>100</v>
      </c>
      <c r="G55" s="141" t="s">
        <v>558</v>
      </c>
    </row>
    <row r="56" spans="1:9" ht="183" customHeight="1" x14ac:dyDescent="0.25">
      <c r="A56" s="172"/>
      <c r="B56" s="136" t="s">
        <v>197</v>
      </c>
      <c r="C56" s="141" t="s">
        <v>20</v>
      </c>
      <c r="D56" s="106">
        <v>888.8</v>
      </c>
      <c r="E56" s="106">
        <v>749.8</v>
      </c>
      <c r="F56" s="146">
        <f t="shared" si="0"/>
        <v>84.360936093609368</v>
      </c>
      <c r="G56" s="141" t="s">
        <v>604</v>
      </c>
    </row>
    <row r="57" spans="1:9" ht="60.75" customHeight="1" x14ac:dyDescent="0.25">
      <c r="A57" s="172"/>
      <c r="B57" s="136" t="s">
        <v>149</v>
      </c>
      <c r="C57" s="141" t="s">
        <v>20</v>
      </c>
      <c r="D57" s="106">
        <v>9.3000000000000007</v>
      </c>
      <c r="E57" s="106">
        <v>9.3000000000000007</v>
      </c>
      <c r="F57" s="146">
        <f t="shared" si="0"/>
        <v>100</v>
      </c>
      <c r="G57" s="141" t="s">
        <v>559</v>
      </c>
    </row>
    <row r="58" spans="1:9" ht="111" customHeight="1" x14ac:dyDescent="0.25">
      <c r="A58" s="172"/>
      <c r="B58" s="136" t="s">
        <v>213</v>
      </c>
      <c r="C58" s="141" t="s">
        <v>20</v>
      </c>
      <c r="D58" s="106">
        <v>240.2</v>
      </c>
      <c r="E58" s="106">
        <v>240.2</v>
      </c>
      <c r="F58" s="146">
        <f t="shared" si="0"/>
        <v>100</v>
      </c>
      <c r="G58" s="141" t="s">
        <v>251</v>
      </c>
    </row>
    <row r="59" spans="1:9" ht="187.5" customHeight="1" x14ac:dyDescent="0.25">
      <c r="A59" s="172" t="s">
        <v>34</v>
      </c>
      <c r="B59" s="136" t="s">
        <v>76</v>
      </c>
      <c r="C59" s="141" t="s">
        <v>20</v>
      </c>
      <c r="D59" s="106">
        <v>1223.0999999999999</v>
      </c>
      <c r="E59" s="106">
        <v>1076.5999999999999</v>
      </c>
      <c r="F59" s="146">
        <f t="shared" si="0"/>
        <v>88.022238574114951</v>
      </c>
      <c r="G59" s="143" t="s">
        <v>493</v>
      </c>
    </row>
    <row r="60" spans="1:9" ht="159" customHeight="1" x14ac:dyDescent="0.25">
      <c r="A60" s="172"/>
      <c r="B60" s="136" t="s">
        <v>77</v>
      </c>
      <c r="C60" s="141" t="s">
        <v>20</v>
      </c>
      <c r="D60" s="106">
        <v>98592</v>
      </c>
      <c r="E60" s="106">
        <v>96187.6</v>
      </c>
      <c r="F60" s="146">
        <f t="shared" si="0"/>
        <v>97.561262577085373</v>
      </c>
      <c r="G60" s="141" t="s">
        <v>494</v>
      </c>
    </row>
    <row r="61" spans="1:9" ht="163.5" customHeight="1" x14ac:dyDescent="0.25">
      <c r="A61" s="172"/>
      <c r="B61" s="136" t="s">
        <v>78</v>
      </c>
      <c r="C61" s="141" t="s">
        <v>20</v>
      </c>
      <c r="D61" s="106">
        <v>2261.5</v>
      </c>
      <c r="E61" s="106">
        <v>2257.6999999999998</v>
      </c>
      <c r="F61" s="146">
        <f t="shared" si="0"/>
        <v>99.831969931461401</v>
      </c>
      <c r="G61" s="141" t="s">
        <v>572</v>
      </c>
    </row>
    <row r="62" spans="1:9" ht="291.75" customHeight="1" x14ac:dyDescent="0.25">
      <c r="A62" s="172"/>
      <c r="B62" s="136" t="s">
        <v>79</v>
      </c>
      <c r="C62" s="141" t="s">
        <v>20</v>
      </c>
      <c r="D62" s="106">
        <v>1130.0999999999999</v>
      </c>
      <c r="E62" s="106">
        <v>1125.4000000000001</v>
      </c>
      <c r="F62" s="146">
        <f t="shared" si="0"/>
        <v>99.584107601097259</v>
      </c>
      <c r="G62" s="141" t="s">
        <v>573</v>
      </c>
    </row>
    <row r="63" spans="1:9" ht="81.75" customHeight="1" x14ac:dyDescent="0.25">
      <c r="A63" s="172"/>
      <c r="B63" s="136" t="s">
        <v>155</v>
      </c>
      <c r="C63" s="141" t="s">
        <v>20</v>
      </c>
      <c r="D63" s="106">
        <v>148.80000000000001</v>
      </c>
      <c r="E63" s="106">
        <v>148.80000000000001</v>
      </c>
      <c r="F63" s="146">
        <f t="shared" si="0"/>
        <v>100</v>
      </c>
      <c r="G63" s="141" t="s">
        <v>496</v>
      </c>
    </row>
    <row r="64" spans="1:9" ht="184.5" customHeight="1" x14ac:dyDescent="0.25">
      <c r="A64" s="172"/>
      <c r="B64" s="136" t="s">
        <v>81</v>
      </c>
      <c r="C64" s="141" t="s">
        <v>20</v>
      </c>
      <c r="D64" s="106">
        <v>180.3</v>
      </c>
      <c r="E64" s="106">
        <v>180.3</v>
      </c>
      <c r="F64" s="146">
        <f t="shared" si="0"/>
        <v>100</v>
      </c>
      <c r="G64" s="141" t="s">
        <v>495</v>
      </c>
    </row>
    <row r="65" spans="1:9" ht="236.25" customHeight="1" x14ac:dyDescent="0.25">
      <c r="A65" s="172" t="s">
        <v>35</v>
      </c>
      <c r="B65" s="136" t="s">
        <v>336</v>
      </c>
      <c r="C65" s="141" t="s">
        <v>20</v>
      </c>
      <c r="D65" s="106">
        <v>44280.1</v>
      </c>
      <c r="E65" s="106">
        <v>43813.8</v>
      </c>
      <c r="F65" s="146">
        <f t="shared" si="0"/>
        <v>98.946931014157613</v>
      </c>
      <c r="G65" s="141" t="s">
        <v>613</v>
      </c>
    </row>
    <row r="66" spans="1:9" ht="83.25" customHeight="1" x14ac:dyDescent="0.25">
      <c r="A66" s="172"/>
      <c r="B66" s="136" t="s">
        <v>338</v>
      </c>
      <c r="C66" s="141" t="s">
        <v>20</v>
      </c>
      <c r="D66" s="106">
        <v>203.6</v>
      </c>
      <c r="E66" s="106">
        <v>203.6</v>
      </c>
      <c r="F66" s="146">
        <f t="shared" si="0"/>
        <v>100</v>
      </c>
      <c r="G66" s="141" t="s">
        <v>250</v>
      </c>
    </row>
    <row r="67" spans="1:9" ht="84" customHeight="1" x14ac:dyDescent="0.25">
      <c r="A67" s="172"/>
      <c r="B67" s="136" t="s">
        <v>339</v>
      </c>
      <c r="C67" s="141" t="s">
        <v>20</v>
      </c>
      <c r="D67" s="106">
        <v>571.4</v>
      </c>
      <c r="E67" s="106">
        <v>571.4</v>
      </c>
      <c r="F67" s="146">
        <f t="shared" si="0"/>
        <v>100</v>
      </c>
      <c r="G67" s="141" t="s">
        <v>340</v>
      </c>
    </row>
    <row r="68" spans="1:9" ht="86.25" customHeight="1" x14ac:dyDescent="0.25">
      <c r="A68" s="172"/>
      <c r="B68" s="136" t="s">
        <v>516</v>
      </c>
      <c r="C68" s="141" t="s">
        <v>20</v>
      </c>
      <c r="D68" s="106">
        <v>6.3</v>
      </c>
      <c r="E68" s="106">
        <v>6.3</v>
      </c>
      <c r="F68" s="146">
        <f t="shared" si="0"/>
        <v>100</v>
      </c>
      <c r="G68" s="141" t="s">
        <v>391</v>
      </c>
    </row>
    <row r="69" spans="1:9" ht="83.25" customHeight="1" x14ac:dyDescent="0.25">
      <c r="A69" s="172"/>
      <c r="B69" s="136" t="s">
        <v>359</v>
      </c>
      <c r="C69" s="141" t="s">
        <v>20</v>
      </c>
      <c r="D69" s="106">
        <v>275.8</v>
      </c>
      <c r="E69" s="106">
        <v>275.8</v>
      </c>
      <c r="F69" s="146">
        <f t="shared" si="0"/>
        <v>100</v>
      </c>
      <c r="G69" s="141" t="s">
        <v>523</v>
      </c>
    </row>
    <row r="70" spans="1:9" ht="57" customHeight="1" x14ac:dyDescent="0.25">
      <c r="A70" s="172"/>
      <c r="B70" s="136" t="s">
        <v>360</v>
      </c>
      <c r="C70" s="141" t="s">
        <v>20</v>
      </c>
      <c r="D70" s="106">
        <v>23.1</v>
      </c>
      <c r="E70" s="106">
        <v>23.1</v>
      </c>
      <c r="F70" s="146">
        <f t="shared" si="0"/>
        <v>100</v>
      </c>
      <c r="G70" s="141" t="s">
        <v>361</v>
      </c>
    </row>
    <row r="71" spans="1:9" ht="105" customHeight="1" x14ac:dyDescent="0.25">
      <c r="A71" s="172"/>
      <c r="B71" s="136" t="s">
        <v>358</v>
      </c>
      <c r="C71" s="141" t="s">
        <v>20</v>
      </c>
      <c r="D71" s="106">
        <v>22.2</v>
      </c>
      <c r="E71" s="106">
        <v>22.2</v>
      </c>
      <c r="F71" s="146">
        <f t="shared" si="0"/>
        <v>100</v>
      </c>
      <c r="G71" s="141" t="s">
        <v>244</v>
      </c>
    </row>
    <row r="72" spans="1:9" s="23" customFormat="1" ht="27" customHeight="1" x14ac:dyDescent="0.25">
      <c r="A72" s="159" t="s">
        <v>73</v>
      </c>
      <c r="B72" s="159"/>
      <c r="C72" s="145" t="s">
        <v>96</v>
      </c>
      <c r="D72" s="107">
        <f>SUM(D6:D71)</f>
        <v>296154.09999999992</v>
      </c>
      <c r="E72" s="107">
        <f>SUM(E6:E71)</f>
        <v>289638.59999999992</v>
      </c>
      <c r="F72" s="22">
        <f>E72/D72*100</f>
        <v>97.799962924707103</v>
      </c>
      <c r="G72" s="190"/>
      <c r="H72" s="44"/>
      <c r="I72" s="44"/>
    </row>
    <row r="73" spans="1:9" s="23" customFormat="1" ht="27" customHeight="1" x14ac:dyDescent="0.25">
      <c r="A73" s="159"/>
      <c r="B73" s="159"/>
      <c r="C73" s="145" t="s">
        <v>156</v>
      </c>
      <c r="D73" s="107">
        <v>0</v>
      </c>
      <c r="E73" s="107">
        <v>0</v>
      </c>
      <c r="F73" s="22">
        <v>0</v>
      </c>
      <c r="G73" s="190"/>
      <c r="H73" s="44"/>
      <c r="I73" s="44"/>
    </row>
    <row r="74" spans="1:9" s="23" customFormat="1" ht="27" customHeight="1" x14ac:dyDescent="0.25">
      <c r="A74" s="159"/>
      <c r="B74" s="159"/>
      <c r="C74" s="145" t="s">
        <v>216</v>
      </c>
      <c r="D74" s="107">
        <v>0</v>
      </c>
      <c r="E74" s="107">
        <v>0</v>
      </c>
      <c r="F74" s="22">
        <v>0</v>
      </c>
      <c r="G74" s="190"/>
      <c r="H74" s="44"/>
      <c r="I74" s="44"/>
    </row>
    <row r="75" spans="1:9" s="23" customFormat="1" ht="27" customHeight="1" x14ac:dyDescent="0.25">
      <c r="A75" s="159"/>
      <c r="B75" s="159"/>
      <c r="C75" s="145" t="s">
        <v>20</v>
      </c>
      <c r="D75" s="108">
        <f>D6+D7+D8+D9+D10+D11+D13+D14+D15+D16+D17+D18+D19+D20+D21+D22+D23+D24+D25+D27+D28+D29+D30+D31+D32+D33+D34+D35+D36+D37+D38+D39+D40+D41+D42+D43+D44+D45+D46+D47+D48+D49+D50+D51+D52+D54+D55+D56+D57+D58+D59+D60+D61+D62+D63+D64+D65+D66+D67+D68+D69+D71+D70</f>
        <v>296154.09999999992</v>
      </c>
      <c r="E75" s="108">
        <f>E6+E7+E8+E9+E10+E11+E13+E14+E15+E16+E17+E18+E19+E20+E21+E22+E23+E24+E25+E27+E28+E29+E30+E31+E32+E33+E34+E35+E36+E37+E38+E39+E40+E41+E42+E43+E44+E45+E46+E47+E48+E49+E50+E51+E52+E54+E55+E56+E57+E58+E59+E60+E61+E62+E63+E64+E65+E66+E67+E68+E69+E71+E70</f>
        <v>289638.59999999992</v>
      </c>
      <c r="F75" s="22">
        <f>E75/D75*100</f>
        <v>97.799962924707103</v>
      </c>
      <c r="G75" s="190"/>
      <c r="H75" s="44"/>
      <c r="I75" s="44"/>
    </row>
    <row r="76" spans="1:9" s="23" customFormat="1" ht="33.75" customHeight="1" x14ac:dyDescent="0.25">
      <c r="A76" s="158" t="s">
        <v>142</v>
      </c>
      <c r="B76" s="158"/>
      <c r="C76" s="158"/>
      <c r="D76" s="158"/>
      <c r="E76" s="158"/>
      <c r="F76" s="158"/>
      <c r="G76" s="158"/>
      <c r="H76" s="44"/>
      <c r="I76" s="44"/>
    </row>
    <row r="77" spans="1:9" ht="107.25" customHeight="1" x14ac:dyDescent="0.25">
      <c r="A77" s="136" t="s">
        <v>24</v>
      </c>
      <c r="B77" s="136" t="s">
        <v>39</v>
      </c>
      <c r="C77" s="141" t="s">
        <v>20</v>
      </c>
      <c r="D77" s="106">
        <v>96</v>
      </c>
      <c r="E77" s="106">
        <v>96</v>
      </c>
      <c r="F77" s="146">
        <f t="shared" ref="F77:F84" si="1">E77/D77*100</f>
        <v>100</v>
      </c>
      <c r="G77" s="141" t="s">
        <v>368</v>
      </c>
    </row>
    <row r="78" spans="1:9" ht="108.75" customHeight="1" x14ac:dyDescent="0.25">
      <c r="A78" s="136" t="s">
        <v>30</v>
      </c>
      <c r="B78" s="136" t="s">
        <v>375</v>
      </c>
      <c r="C78" s="141" t="s">
        <v>20</v>
      </c>
      <c r="D78" s="106">
        <v>344.4</v>
      </c>
      <c r="E78" s="106">
        <v>344.4</v>
      </c>
      <c r="F78" s="146">
        <f t="shared" si="1"/>
        <v>100</v>
      </c>
      <c r="G78" s="141" t="s">
        <v>246</v>
      </c>
    </row>
    <row r="79" spans="1:9" ht="80.25" customHeight="1" x14ac:dyDescent="0.25">
      <c r="A79" s="136" t="s">
        <v>27</v>
      </c>
      <c r="B79" s="136" t="s">
        <v>183</v>
      </c>
      <c r="C79" s="141" t="s">
        <v>20</v>
      </c>
      <c r="D79" s="106">
        <v>144</v>
      </c>
      <c r="E79" s="106">
        <v>144</v>
      </c>
      <c r="F79" s="146">
        <f t="shared" si="1"/>
        <v>100</v>
      </c>
      <c r="G79" s="141" t="s">
        <v>254</v>
      </c>
    </row>
    <row r="80" spans="1:9" ht="107.25" customHeight="1" x14ac:dyDescent="0.25">
      <c r="A80" s="136" t="s">
        <v>28</v>
      </c>
      <c r="B80" s="136" t="s">
        <v>161</v>
      </c>
      <c r="C80" s="141" t="s">
        <v>20</v>
      </c>
      <c r="D80" s="106">
        <v>300</v>
      </c>
      <c r="E80" s="106">
        <v>300</v>
      </c>
      <c r="F80" s="146">
        <f t="shared" si="1"/>
        <v>100</v>
      </c>
      <c r="G80" s="141" t="s">
        <v>259</v>
      </c>
    </row>
    <row r="81" spans="1:9" ht="113.25" customHeight="1" x14ac:dyDescent="0.25">
      <c r="A81" s="136" t="s">
        <v>29</v>
      </c>
      <c r="B81" s="136" t="s">
        <v>114</v>
      </c>
      <c r="C81" s="141" t="s">
        <v>20</v>
      </c>
      <c r="D81" s="106">
        <v>180</v>
      </c>
      <c r="E81" s="106">
        <v>180</v>
      </c>
      <c r="F81" s="146">
        <f t="shared" si="1"/>
        <v>100</v>
      </c>
      <c r="G81" s="141" t="s">
        <v>243</v>
      </c>
    </row>
    <row r="82" spans="1:9" ht="106.5" customHeight="1" x14ac:dyDescent="0.25">
      <c r="A82" s="136" t="s">
        <v>33</v>
      </c>
      <c r="B82" s="136" t="s">
        <v>198</v>
      </c>
      <c r="C82" s="141" t="s">
        <v>20</v>
      </c>
      <c r="D82" s="106">
        <v>992</v>
      </c>
      <c r="E82" s="106">
        <v>992</v>
      </c>
      <c r="F82" s="146">
        <f t="shared" si="1"/>
        <v>100</v>
      </c>
      <c r="G82" s="141" t="s">
        <v>262</v>
      </c>
    </row>
    <row r="83" spans="1:9" ht="137.25" customHeight="1" x14ac:dyDescent="0.25">
      <c r="A83" s="136" t="s">
        <v>34</v>
      </c>
      <c r="B83" s="136" t="s">
        <v>152</v>
      </c>
      <c r="C83" s="141" t="s">
        <v>20</v>
      </c>
      <c r="D83" s="106">
        <v>936</v>
      </c>
      <c r="E83" s="106">
        <v>936</v>
      </c>
      <c r="F83" s="146">
        <f t="shared" si="1"/>
        <v>100</v>
      </c>
      <c r="G83" s="141" t="s">
        <v>497</v>
      </c>
    </row>
    <row r="84" spans="1:9" ht="117" customHeight="1" x14ac:dyDescent="0.25">
      <c r="A84" s="136" t="s">
        <v>35</v>
      </c>
      <c r="B84" s="136" t="s">
        <v>337</v>
      </c>
      <c r="C84" s="141" t="s">
        <v>20</v>
      </c>
      <c r="D84" s="106">
        <v>240</v>
      </c>
      <c r="E84" s="106">
        <v>240</v>
      </c>
      <c r="F84" s="146">
        <f t="shared" si="1"/>
        <v>100</v>
      </c>
      <c r="G84" s="141" t="s">
        <v>249</v>
      </c>
    </row>
    <row r="85" spans="1:9" ht="27" customHeight="1" x14ac:dyDescent="0.25">
      <c r="A85" s="159" t="s">
        <v>73</v>
      </c>
      <c r="B85" s="159"/>
      <c r="C85" s="145" t="s">
        <v>96</v>
      </c>
      <c r="D85" s="107">
        <f>SUM(D77:D84)</f>
        <v>3232.4</v>
      </c>
      <c r="E85" s="107">
        <f>SUM(E77:E84)</f>
        <v>3232.4</v>
      </c>
      <c r="F85" s="22">
        <f>E85/D85*100</f>
        <v>100</v>
      </c>
      <c r="G85" s="157"/>
    </row>
    <row r="86" spans="1:9" ht="27" customHeight="1" x14ac:dyDescent="0.25">
      <c r="A86" s="159"/>
      <c r="B86" s="159"/>
      <c r="C86" s="145" t="s">
        <v>156</v>
      </c>
      <c r="D86" s="107">
        <v>0</v>
      </c>
      <c r="E86" s="107">
        <v>0</v>
      </c>
      <c r="F86" s="22">
        <v>0</v>
      </c>
      <c r="G86" s="157"/>
    </row>
    <row r="87" spans="1:9" ht="27" customHeight="1" x14ac:dyDescent="0.25">
      <c r="A87" s="159"/>
      <c r="B87" s="159"/>
      <c r="C87" s="145" t="s">
        <v>216</v>
      </c>
      <c r="D87" s="107">
        <v>0</v>
      </c>
      <c r="E87" s="107">
        <v>0</v>
      </c>
      <c r="F87" s="22">
        <v>0</v>
      </c>
      <c r="G87" s="157"/>
    </row>
    <row r="88" spans="1:9" ht="27" customHeight="1" x14ac:dyDescent="0.25">
      <c r="A88" s="159"/>
      <c r="B88" s="159"/>
      <c r="C88" s="145" t="s">
        <v>20</v>
      </c>
      <c r="D88" s="108">
        <f>D77+D78+D79+D80+D81+D82+D83+D84</f>
        <v>3232.4</v>
      </c>
      <c r="E88" s="108">
        <f>E77+E78+E79+E80+E81+E82+E83+E84</f>
        <v>3232.4</v>
      </c>
      <c r="F88" s="22">
        <f>E88/D88*100</f>
        <v>100</v>
      </c>
      <c r="G88" s="157"/>
    </row>
    <row r="89" spans="1:9" s="23" customFormat="1" ht="27" customHeight="1" x14ac:dyDescent="0.25">
      <c r="A89" s="158" t="s">
        <v>99</v>
      </c>
      <c r="B89" s="158"/>
      <c r="C89" s="158"/>
      <c r="D89" s="158"/>
      <c r="E89" s="158"/>
      <c r="F89" s="158"/>
      <c r="G89" s="158"/>
      <c r="H89" s="44"/>
      <c r="I89" s="44"/>
    </row>
    <row r="90" spans="1:9" ht="105" customHeight="1" x14ac:dyDescent="0.25">
      <c r="A90" s="136" t="s">
        <v>24</v>
      </c>
      <c r="B90" s="136" t="s">
        <v>233</v>
      </c>
      <c r="C90" s="141" t="s">
        <v>20</v>
      </c>
      <c r="D90" s="106">
        <v>127.9</v>
      </c>
      <c r="E90" s="106">
        <v>127.9</v>
      </c>
      <c r="F90" s="146">
        <f t="shared" ref="F90:F133" si="2">E90/D90*100</f>
        <v>100</v>
      </c>
      <c r="G90" s="141" t="s">
        <v>415</v>
      </c>
    </row>
    <row r="91" spans="1:9" ht="114" customHeight="1" x14ac:dyDescent="0.25">
      <c r="A91" s="136" t="s">
        <v>25</v>
      </c>
      <c r="B91" s="136" t="s">
        <v>144</v>
      </c>
      <c r="C91" s="141" t="s">
        <v>20</v>
      </c>
      <c r="D91" s="106">
        <v>74</v>
      </c>
      <c r="E91" s="106">
        <v>73.599999999999994</v>
      </c>
      <c r="F91" s="146">
        <f t="shared" si="2"/>
        <v>99.459459459459453</v>
      </c>
      <c r="G91" s="141" t="s">
        <v>470</v>
      </c>
    </row>
    <row r="92" spans="1:9" ht="68.25" customHeight="1" x14ac:dyDescent="0.25">
      <c r="A92" s="136" t="s">
        <v>26</v>
      </c>
      <c r="B92" s="136" t="s">
        <v>54</v>
      </c>
      <c r="C92" s="141" t="s">
        <v>20</v>
      </c>
      <c r="D92" s="106">
        <v>52.5</v>
      </c>
      <c r="E92" s="106">
        <v>52.5</v>
      </c>
      <c r="F92" s="146">
        <f t="shared" si="2"/>
        <v>100</v>
      </c>
      <c r="G92" s="141" t="s">
        <v>451</v>
      </c>
    </row>
    <row r="93" spans="1:9" ht="62.25" customHeight="1" x14ac:dyDescent="0.25">
      <c r="A93" s="136" t="s">
        <v>30</v>
      </c>
      <c r="B93" s="136" t="s">
        <v>376</v>
      </c>
      <c r="C93" s="141" t="s">
        <v>20</v>
      </c>
      <c r="D93" s="106">
        <v>64.2</v>
      </c>
      <c r="E93" s="115">
        <v>64.2</v>
      </c>
      <c r="F93" s="146">
        <f t="shared" si="2"/>
        <v>100</v>
      </c>
      <c r="G93" s="141" t="s">
        <v>544</v>
      </c>
    </row>
    <row r="94" spans="1:9" ht="83.25" customHeight="1" x14ac:dyDescent="0.25">
      <c r="A94" s="172" t="s">
        <v>27</v>
      </c>
      <c r="B94" s="136" t="s">
        <v>255</v>
      </c>
      <c r="C94" s="141" t="s">
        <v>20</v>
      </c>
      <c r="D94" s="106">
        <v>23.7</v>
      </c>
      <c r="E94" s="106">
        <v>23.7</v>
      </c>
      <c r="F94" s="146">
        <f t="shared" si="2"/>
        <v>100</v>
      </c>
      <c r="G94" s="141" t="s">
        <v>284</v>
      </c>
    </row>
    <row r="95" spans="1:9" s="117" customFormat="1" ht="57" customHeight="1" x14ac:dyDescent="0.25">
      <c r="A95" s="172"/>
      <c r="B95" s="144" t="s">
        <v>184</v>
      </c>
      <c r="C95" s="143" t="s">
        <v>20</v>
      </c>
      <c r="D95" s="115">
        <v>6.6</v>
      </c>
      <c r="E95" s="115">
        <v>6.6</v>
      </c>
      <c r="F95" s="146">
        <f t="shared" si="2"/>
        <v>100</v>
      </c>
      <c r="G95" s="143" t="s">
        <v>537</v>
      </c>
      <c r="H95" s="116"/>
      <c r="I95" s="116"/>
    </row>
    <row r="96" spans="1:9" s="117" customFormat="1" ht="85.5" customHeight="1" x14ac:dyDescent="0.25">
      <c r="A96" s="172"/>
      <c r="B96" s="144" t="s">
        <v>256</v>
      </c>
      <c r="C96" s="143" t="s">
        <v>20</v>
      </c>
      <c r="D96" s="115">
        <v>3</v>
      </c>
      <c r="E96" s="115">
        <v>3</v>
      </c>
      <c r="F96" s="146">
        <f t="shared" si="2"/>
        <v>100</v>
      </c>
      <c r="G96" s="143" t="s">
        <v>397</v>
      </c>
      <c r="H96" s="116"/>
      <c r="I96" s="116"/>
    </row>
    <row r="97" spans="1:9" ht="87" customHeight="1" x14ac:dyDescent="0.25">
      <c r="A97" s="172" t="s">
        <v>28</v>
      </c>
      <c r="B97" s="136" t="s">
        <v>166</v>
      </c>
      <c r="C97" s="141" t="s">
        <v>20</v>
      </c>
      <c r="D97" s="106">
        <v>5.6</v>
      </c>
      <c r="E97" s="106">
        <v>5.6</v>
      </c>
      <c r="F97" s="146">
        <f t="shared" si="2"/>
        <v>100</v>
      </c>
      <c r="G97" s="141" t="s">
        <v>421</v>
      </c>
    </row>
    <row r="98" spans="1:9" ht="89.25" customHeight="1" x14ac:dyDescent="0.25">
      <c r="A98" s="172"/>
      <c r="B98" s="136" t="s">
        <v>167</v>
      </c>
      <c r="C98" s="141" t="s">
        <v>20</v>
      </c>
      <c r="D98" s="106">
        <v>54.2</v>
      </c>
      <c r="E98" s="106">
        <v>54.2</v>
      </c>
      <c r="F98" s="146">
        <f t="shared" si="2"/>
        <v>100</v>
      </c>
      <c r="G98" s="141" t="s">
        <v>287</v>
      </c>
    </row>
    <row r="99" spans="1:9" ht="90.75" customHeight="1" x14ac:dyDescent="0.25">
      <c r="A99" s="172"/>
      <c r="B99" s="136" t="s">
        <v>168</v>
      </c>
      <c r="C99" s="141" t="s">
        <v>20</v>
      </c>
      <c r="D99" s="106">
        <v>96.6</v>
      </c>
      <c r="E99" s="106">
        <v>96.6</v>
      </c>
      <c r="F99" s="146">
        <f t="shared" si="2"/>
        <v>100</v>
      </c>
      <c r="G99" s="141" t="s">
        <v>288</v>
      </c>
    </row>
    <row r="100" spans="1:9" ht="75.75" customHeight="1" x14ac:dyDescent="0.25">
      <c r="A100" s="172"/>
      <c r="B100" s="136" t="s">
        <v>169</v>
      </c>
      <c r="C100" s="141" t="s">
        <v>20</v>
      </c>
      <c r="D100" s="106">
        <v>3</v>
      </c>
      <c r="E100" s="106">
        <v>3</v>
      </c>
      <c r="F100" s="146">
        <f t="shared" si="2"/>
        <v>100</v>
      </c>
      <c r="G100" s="141" t="s">
        <v>422</v>
      </c>
    </row>
    <row r="101" spans="1:9" ht="55.5" customHeight="1" x14ac:dyDescent="0.25">
      <c r="A101" s="172" t="s">
        <v>29</v>
      </c>
      <c r="B101" s="136" t="s">
        <v>117</v>
      </c>
      <c r="C101" s="141" t="s">
        <v>20</v>
      </c>
      <c r="D101" s="106">
        <v>5</v>
      </c>
      <c r="E101" s="106">
        <v>5</v>
      </c>
      <c r="F101" s="146">
        <f t="shared" si="2"/>
        <v>100</v>
      </c>
      <c r="G101" s="141" t="s">
        <v>478</v>
      </c>
    </row>
    <row r="102" spans="1:9" ht="108" customHeight="1" x14ac:dyDescent="0.25">
      <c r="A102" s="172"/>
      <c r="B102" s="136" t="s">
        <v>118</v>
      </c>
      <c r="C102" s="141" t="s">
        <v>20</v>
      </c>
      <c r="D102" s="106">
        <v>50</v>
      </c>
      <c r="E102" s="106">
        <v>49.1</v>
      </c>
      <c r="F102" s="146">
        <f t="shared" si="2"/>
        <v>98.2</v>
      </c>
      <c r="G102" s="141" t="s">
        <v>479</v>
      </c>
    </row>
    <row r="103" spans="1:9" ht="108.75" customHeight="1" x14ac:dyDescent="0.25">
      <c r="A103" s="172"/>
      <c r="B103" s="136" t="s">
        <v>132</v>
      </c>
      <c r="C103" s="141" t="s">
        <v>20</v>
      </c>
      <c r="D103" s="106">
        <v>84.3</v>
      </c>
      <c r="E103" s="106">
        <v>83.8</v>
      </c>
      <c r="F103" s="146">
        <f t="shared" si="2"/>
        <v>99.406880189798343</v>
      </c>
      <c r="G103" s="141" t="s">
        <v>480</v>
      </c>
    </row>
    <row r="104" spans="1:9" ht="78.75" customHeight="1" x14ac:dyDescent="0.25">
      <c r="A104" s="172" t="s">
        <v>31</v>
      </c>
      <c r="B104" s="136" t="s">
        <v>66</v>
      </c>
      <c r="C104" s="141" t="s">
        <v>20</v>
      </c>
      <c r="D104" s="106">
        <v>459.7</v>
      </c>
      <c r="E104" s="106">
        <v>459.7</v>
      </c>
      <c r="F104" s="146">
        <f t="shared" si="2"/>
        <v>100</v>
      </c>
      <c r="G104" s="141" t="s">
        <v>511</v>
      </c>
    </row>
    <row r="105" spans="1:9" ht="72" customHeight="1" x14ac:dyDescent="0.25">
      <c r="A105" s="172"/>
      <c r="B105" s="136" t="s">
        <v>98</v>
      </c>
      <c r="C105" s="141" t="s">
        <v>20</v>
      </c>
      <c r="D105" s="106">
        <v>5</v>
      </c>
      <c r="E105" s="106">
        <v>5</v>
      </c>
      <c r="F105" s="146">
        <f t="shared" si="2"/>
        <v>100</v>
      </c>
      <c r="G105" s="143" t="s">
        <v>458</v>
      </c>
    </row>
    <row r="106" spans="1:9" ht="264" customHeight="1" x14ac:dyDescent="0.25">
      <c r="A106" s="172" t="s">
        <v>32</v>
      </c>
      <c r="B106" s="136" t="s">
        <v>301</v>
      </c>
      <c r="C106" s="141" t="s">
        <v>20</v>
      </c>
      <c r="D106" s="106">
        <v>892.2</v>
      </c>
      <c r="E106" s="106">
        <v>892.1</v>
      </c>
      <c r="F106" s="146">
        <f t="shared" si="2"/>
        <v>99.988791750728538</v>
      </c>
      <c r="G106" s="141" t="s">
        <v>434</v>
      </c>
    </row>
    <row r="107" spans="1:9" ht="78.75" customHeight="1" x14ac:dyDescent="0.25">
      <c r="A107" s="172"/>
      <c r="B107" s="136" t="s">
        <v>302</v>
      </c>
      <c r="C107" s="141" t="s">
        <v>20</v>
      </c>
      <c r="D107" s="106">
        <v>6</v>
      </c>
      <c r="E107" s="106">
        <v>6</v>
      </c>
      <c r="F107" s="146">
        <f t="shared" si="2"/>
        <v>100</v>
      </c>
      <c r="G107" s="141" t="s">
        <v>435</v>
      </c>
    </row>
    <row r="108" spans="1:9" ht="196.5" customHeight="1" x14ac:dyDescent="0.25">
      <c r="A108" s="172" t="s">
        <v>33</v>
      </c>
      <c r="B108" s="136" t="s">
        <v>201</v>
      </c>
      <c r="C108" s="141" t="s">
        <v>20</v>
      </c>
      <c r="D108" s="106">
        <v>5220</v>
      </c>
      <c r="E108" s="106">
        <v>5219.3</v>
      </c>
      <c r="F108" s="146">
        <f t="shared" si="2"/>
        <v>99.986590038314176</v>
      </c>
      <c r="G108" s="141" t="s">
        <v>560</v>
      </c>
    </row>
    <row r="109" spans="1:9" s="117" customFormat="1" ht="57" customHeight="1" x14ac:dyDescent="0.25">
      <c r="A109" s="172"/>
      <c r="B109" s="144" t="s">
        <v>146</v>
      </c>
      <c r="C109" s="143" t="s">
        <v>20</v>
      </c>
      <c r="D109" s="115">
        <v>10</v>
      </c>
      <c r="E109" s="115">
        <v>10</v>
      </c>
      <c r="F109" s="146">
        <f t="shared" si="2"/>
        <v>100</v>
      </c>
      <c r="G109" s="143" t="s">
        <v>290</v>
      </c>
      <c r="H109" s="116"/>
      <c r="I109" s="116"/>
    </row>
    <row r="110" spans="1:9" ht="186" customHeight="1" x14ac:dyDescent="0.25">
      <c r="A110" s="172"/>
      <c r="B110" s="136" t="s">
        <v>202</v>
      </c>
      <c r="C110" s="141" t="s">
        <v>20</v>
      </c>
      <c r="D110" s="106">
        <v>1235</v>
      </c>
      <c r="E110" s="106">
        <v>1232.8</v>
      </c>
      <c r="F110" s="146">
        <f t="shared" si="2"/>
        <v>99.821862348178144</v>
      </c>
      <c r="G110" s="141" t="s">
        <v>561</v>
      </c>
    </row>
    <row r="111" spans="1:9" ht="62.25" customHeight="1" x14ac:dyDescent="0.25">
      <c r="A111" s="172" t="s">
        <v>34</v>
      </c>
      <c r="B111" s="136" t="s">
        <v>80</v>
      </c>
      <c r="C111" s="141" t="s">
        <v>20</v>
      </c>
      <c r="D111" s="106">
        <v>100</v>
      </c>
      <c r="E111" s="106">
        <v>100</v>
      </c>
      <c r="F111" s="146">
        <f t="shared" si="2"/>
        <v>100</v>
      </c>
      <c r="G111" s="141" t="s">
        <v>498</v>
      </c>
    </row>
    <row r="112" spans="1:9" ht="82.5" customHeight="1" x14ac:dyDescent="0.25">
      <c r="A112" s="172"/>
      <c r="B112" s="136" t="s">
        <v>230</v>
      </c>
      <c r="C112" s="141" t="s">
        <v>20</v>
      </c>
      <c r="D112" s="106">
        <v>70</v>
      </c>
      <c r="E112" s="106">
        <v>70</v>
      </c>
      <c r="F112" s="146">
        <f t="shared" si="2"/>
        <v>100</v>
      </c>
      <c r="G112" s="141" t="s">
        <v>499</v>
      </c>
    </row>
    <row r="113" spans="1:9" ht="112.5" customHeight="1" x14ac:dyDescent="0.25">
      <c r="A113" s="172"/>
      <c r="B113" s="136" t="s">
        <v>82</v>
      </c>
      <c r="C113" s="141" t="s">
        <v>20</v>
      </c>
      <c r="D113" s="106">
        <v>258.2</v>
      </c>
      <c r="E113" s="106">
        <v>202.8</v>
      </c>
      <c r="F113" s="146">
        <f t="shared" si="2"/>
        <v>78.5437645236251</v>
      </c>
      <c r="G113" s="141" t="s">
        <v>574</v>
      </c>
    </row>
    <row r="114" spans="1:9" ht="57.75" customHeight="1" x14ac:dyDescent="0.25">
      <c r="A114" s="172"/>
      <c r="B114" s="136" t="s">
        <v>83</v>
      </c>
      <c r="C114" s="141" t="s">
        <v>20</v>
      </c>
      <c r="D114" s="106">
        <v>0</v>
      </c>
      <c r="E114" s="106">
        <v>0</v>
      </c>
      <c r="F114" s="146">
        <v>0</v>
      </c>
      <c r="G114" s="141" t="s">
        <v>575</v>
      </c>
    </row>
    <row r="115" spans="1:9" ht="78.75" customHeight="1" x14ac:dyDescent="0.25">
      <c r="A115" s="172" t="s">
        <v>35</v>
      </c>
      <c r="B115" s="136" t="s">
        <v>341</v>
      </c>
      <c r="C115" s="141" t="s">
        <v>20</v>
      </c>
      <c r="D115" s="106">
        <v>61.9</v>
      </c>
      <c r="E115" s="106">
        <v>61.9</v>
      </c>
      <c r="F115" s="146">
        <f t="shared" si="2"/>
        <v>100</v>
      </c>
      <c r="G115" s="141" t="s">
        <v>392</v>
      </c>
    </row>
    <row r="116" spans="1:9" ht="82.5" customHeight="1" x14ac:dyDescent="0.25">
      <c r="A116" s="172"/>
      <c r="B116" s="136" t="s">
        <v>342</v>
      </c>
      <c r="C116" s="141" t="s">
        <v>20</v>
      </c>
      <c r="D116" s="106">
        <v>295.3</v>
      </c>
      <c r="E116" s="106">
        <v>295.3</v>
      </c>
      <c r="F116" s="146">
        <f t="shared" si="2"/>
        <v>100</v>
      </c>
      <c r="G116" s="141" t="s">
        <v>343</v>
      </c>
    </row>
    <row r="117" spans="1:9" ht="27" customHeight="1" x14ac:dyDescent="0.25">
      <c r="A117" s="159" t="s">
        <v>73</v>
      </c>
      <c r="B117" s="159"/>
      <c r="C117" s="145" t="s">
        <v>96</v>
      </c>
      <c r="D117" s="107">
        <f>SUM(D90:D116)</f>
        <v>9263.9</v>
      </c>
      <c r="E117" s="107">
        <f>SUM(E90:E116)</f>
        <v>9203.6999999999971</v>
      </c>
      <c r="F117" s="22">
        <f t="shared" si="2"/>
        <v>99.350165696952658</v>
      </c>
      <c r="G117" s="157"/>
    </row>
    <row r="118" spans="1:9" ht="27" customHeight="1" x14ac:dyDescent="0.25">
      <c r="A118" s="159"/>
      <c r="B118" s="159"/>
      <c r="C118" s="145" t="s">
        <v>156</v>
      </c>
      <c r="D118" s="107">
        <v>0</v>
      </c>
      <c r="E118" s="107">
        <v>0</v>
      </c>
      <c r="F118" s="22">
        <v>0</v>
      </c>
      <c r="G118" s="157"/>
    </row>
    <row r="119" spans="1:9" ht="27" customHeight="1" x14ac:dyDescent="0.25">
      <c r="A119" s="159"/>
      <c r="B119" s="159"/>
      <c r="C119" s="145" t="s">
        <v>216</v>
      </c>
      <c r="D119" s="107">
        <v>0</v>
      </c>
      <c r="E119" s="107">
        <v>0</v>
      </c>
      <c r="F119" s="22">
        <v>0</v>
      </c>
      <c r="G119" s="157"/>
    </row>
    <row r="120" spans="1:9" ht="27" customHeight="1" x14ac:dyDescent="0.25">
      <c r="A120" s="159"/>
      <c r="B120" s="159"/>
      <c r="C120" s="145" t="s">
        <v>20</v>
      </c>
      <c r="D120" s="108">
        <f>D90+D91+D92+D93+D94+D95+D96+D97+D98+D99+D100+D101+D102+D103+D104+D105+D106+D107+D108+D109+D110+D111+D112+D113+D114+D115+D116</f>
        <v>9263.9</v>
      </c>
      <c r="E120" s="108">
        <f>E90+E91+E92+E93+E94+E95+E96+E97+E98+E99+E100+E101+E102+E103+E104+E105+E106+E107+E108+E109+E110+E111+E112+E113+E114+E115+E116</f>
        <v>9203.6999999999971</v>
      </c>
      <c r="F120" s="22">
        <f t="shared" si="2"/>
        <v>99.350165696952658</v>
      </c>
      <c r="G120" s="157"/>
    </row>
    <row r="121" spans="1:9" s="23" customFormat="1" ht="33.75" customHeight="1" x14ac:dyDescent="0.25">
      <c r="A121" s="174" t="s">
        <v>36</v>
      </c>
      <c r="B121" s="174"/>
      <c r="C121" s="174"/>
      <c r="D121" s="174"/>
      <c r="E121" s="174"/>
      <c r="F121" s="174"/>
      <c r="G121" s="174"/>
      <c r="H121" s="44"/>
      <c r="I121" s="44"/>
    </row>
    <row r="122" spans="1:9" s="117" customFormat="1" ht="83.25" customHeight="1" x14ac:dyDescent="0.25">
      <c r="A122" s="144" t="s">
        <v>30</v>
      </c>
      <c r="B122" s="144" t="s">
        <v>319</v>
      </c>
      <c r="C122" s="143" t="s">
        <v>20</v>
      </c>
      <c r="D122" s="115">
        <v>341.3</v>
      </c>
      <c r="E122" s="115">
        <v>341.3</v>
      </c>
      <c r="F122" s="146">
        <f t="shared" si="2"/>
        <v>100</v>
      </c>
      <c r="G122" s="143" t="s">
        <v>545</v>
      </c>
      <c r="H122" s="116"/>
      <c r="I122" s="116"/>
    </row>
    <row r="123" spans="1:9" ht="210" customHeight="1" x14ac:dyDescent="0.25">
      <c r="A123" s="136" t="s">
        <v>28</v>
      </c>
      <c r="B123" s="136" t="s">
        <v>162</v>
      </c>
      <c r="C123" s="141" t="s">
        <v>20</v>
      </c>
      <c r="D123" s="106">
        <v>1999.5</v>
      </c>
      <c r="E123" s="106">
        <v>1928.5</v>
      </c>
      <c r="F123" s="146">
        <f t="shared" si="2"/>
        <v>96.449112278069521</v>
      </c>
      <c r="G123" s="141" t="s">
        <v>449</v>
      </c>
    </row>
    <row r="124" spans="1:9" s="117" customFormat="1" ht="80.25" customHeight="1" x14ac:dyDescent="0.25">
      <c r="A124" s="144" t="s">
        <v>29</v>
      </c>
      <c r="B124" s="144" t="s">
        <v>145</v>
      </c>
      <c r="C124" s="143" t="s">
        <v>20</v>
      </c>
      <c r="D124" s="115">
        <v>150</v>
      </c>
      <c r="E124" s="115">
        <v>73.5</v>
      </c>
      <c r="F124" s="146">
        <f t="shared" si="2"/>
        <v>49</v>
      </c>
      <c r="G124" s="143" t="s">
        <v>481</v>
      </c>
      <c r="H124" s="116"/>
      <c r="I124" s="116"/>
    </row>
    <row r="125" spans="1:9" ht="83.25" customHeight="1" x14ac:dyDescent="0.25">
      <c r="A125" s="142" t="s">
        <v>32</v>
      </c>
      <c r="B125" s="136" t="s">
        <v>305</v>
      </c>
      <c r="C125" s="141" t="s">
        <v>20</v>
      </c>
      <c r="D125" s="106">
        <v>0</v>
      </c>
      <c r="E125" s="106">
        <v>0</v>
      </c>
      <c r="F125" s="146">
        <v>0</v>
      </c>
      <c r="G125" s="141" t="s">
        <v>437</v>
      </c>
    </row>
    <row r="126" spans="1:9" ht="350.25" customHeight="1" x14ac:dyDescent="0.25">
      <c r="A126" s="136" t="s">
        <v>33</v>
      </c>
      <c r="B126" s="136" t="s">
        <v>151</v>
      </c>
      <c r="C126" s="141" t="s">
        <v>20</v>
      </c>
      <c r="D126" s="106">
        <v>1772.7</v>
      </c>
      <c r="E126" s="106">
        <v>1771.9</v>
      </c>
      <c r="F126" s="146">
        <f t="shared" si="2"/>
        <v>99.95487110058103</v>
      </c>
      <c r="G126" s="141" t="s">
        <v>562</v>
      </c>
    </row>
    <row r="127" spans="1:9" ht="408.75" customHeight="1" x14ac:dyDescent="0.25">
      <c r="A127" s="172" t="s">
        <v>34</v>
      </c>
      <c r="B127" s="160" t="s">
        <v>75</v>
      </c>
      <c r="C127" s="166" t="s">
        <v>20</v>
      </c>
      <c r="D127" s="164">
        <v>1405.7</v>
      </c>
      <c r="E127" s="164">
        <v>941.2</v>
      </c>
      <c r="F127" s="162">
        <f t="shared" si="2"/>
        <v>66.955964999644308</v>
      </c>
      <c r="G127" s="177" t="s">
        <v>576</v>
      </c>
      <c r="H127" s="42" t="s">
        <v>453</v>
      </c>
    </row>
    <row r="128" spans="1:9" ht="408.75" customHeight="1" x14ac:dyDescent="0.25">
      <c r="A128" s="172"/>
      <c r="B128" s="171"/>
      <c r="C128" s="170"/>
      <c r="D128" s="169"/>
      <c r="E128" s="169"/>
      <c r="F128" s="168"/>
      <c r="G128" s="203"/>
    </row>
    <row r="129" spans="1:9" ht="102" customHeight="1" x14ac:dyDescent="0.25">
      <c r="A129" s="172"/>
      <c r="B129" s="161"/>
      <c r="C129" s="167"/>
      <c r="D129" s="165"/>
      <c r="E129" s="165"/>
      <c r="F129" s="163"/>
      <c r="G129" s="178"/>
    </row>
    <row r="130" spans="1:9" ht="111.75" customHeight="1" x14ac:dyDescent="0.25">
      <c r="A130" s="172"/>
      <c r="B130" s="142" t="s">
        <v>153</v>
      </c>
      <c r="C130" s="141" t="s">
        <v>20</v>
      </c>
      <c r="D130" s="115">
        <v>1144</v>
      </c>
      <c r="E130" s="106">
        <v>1143.4000000000001</v>
      </c>
      <c r="F130" s="146">
        <f t="shared" si="2"/>
        <v>99.947552447552454</v>
      </c>
      <c r="G130" s="141" t="s">
        <v>501</v>
      </c>
    </row>
    <row r="131" spans="1:9" ht="408.75" customHeight="1" x14ac:dyDescent="0.25">
      <c r="A131" s="172"/>
      <c r="B131" s="160" t="s">
        <v>154</v>
      </c>
      <c r="C131" s="166" t="s">
        <v>20</v>
      </c>
      <c r="D131" s="175">
        <v>686.6</v>
      </c>
      <c r="E131" s="164">
        <v>675.9</v>
      </c>
      <c r="F131" s="162">
        <f t="shared" si="2"/>
        <v>98.441596271482652</v>
      </c>
      <c r="G131" s="166" t="s">
        <v>500</v>
      </c>
    </row>
    <row r="132" spans="1:9" ht="65.25" customHeight="1" x14ac:dyDescent="0.25">
      <c r="A132" s="172"/>
      <c r="B132" s="161"/>
      <c r="C132" s="167"/>
      <c r="D132" s="176"/>
      <c r="E132" s="165"/>
      <c r="F132" s="163"/>
      <c r="G132" s="167"/>
    </row>
    <row r="133" spans="1:9" s="117" customFormat="1" ht="408.75" customHeight="1" x14ac:dyDescent="0.25">
      <c r="A133" s="172"/>
      <c r="B133" s="144" t="s">
        <v>133</v>
      </c>
      <c r="C133" s="143" t="s">
        <v>20</v>
      </c>
      <c r="D133" s="115">
        <v>184</v>
      </c>
      <c r="E133" s="115">
        <v>183.9</v>
      </c>
      <c r="F133" s="146">
        <f t="shared" si="2"/>
        <v>99.945652173913047</v>
      </c>
      <c r="G133" s="143" t="s">
        <v>502</v>
      </c>
      <c r="H133" s="116"/>
      <c r="I133" s="116"/>
    </row>
    <row r="134" spans="1:9" ht="27" customHeight="1" x14ac:dyDescent="0.25">
      <c r="A134" s="159" t="s">
        <v>73</v>
      </c>
      <c r="B134" s="159"/>
      <c r="C134" s="145" t="s">
        <v>96</v>
      </c>
      <c r="D134" s="107">
        <f>SUM(D122:D133)</f>
        <v>7683.8</v>
      </c>
      <c r="E134" s="107">
        <f>SUM(E122:E133)</f>
        <v>7059.6</v>
      </c>
      <c r="F134" s="22">
        <f>E134/D134*100</f>
        <v>91.876415315338761</v>
      </c>
      <c r="G134" s="157"/>
    </row>
    <row r="135" spans="1:9" ht="27" customHeight="1" x14ac:dyDescent="0.25">
      <c r="A135" s="159"/>
      <c r="B135" s="159"/>
      <c r="C135" s="145" t="s">
        <v>156</v>
      </c>
      <c r="D135" s="107">
        <v>0</v>
      </c>
      <c r="E135" s="107">
        <v>0</v>
      </c>
      <c r="F135" s="22">
        <v>0</v>
      </c>
      <c r="G135" s="157"/>
    </row>
    <row r="136" spans="1:9" ht="27" customHeight="1" x14ac:dyDescent="0.25">
      <c r="A136" s="159"/>
      <c r="B136" s="159"/>
      <c r="C136" s="145" t="s">
        <v>216</v>
      </c>
      <c r="D136" s="107">
        <v>0</v>
      </c>
      <c r="E136" s="107">
        <v>0</v>
      </c>
      <c r="F136" s="22">
        <v>0</v>
      </c>
      <c r="G136" s="157"/>
    </row>
    <row r="137" spans="1:9" ht="27" customHeight="1" x14ac:dyDescent="0.25">
      <c r="A137" s="159"/>
      <c r="B137" s="159"/>
      <c r="C137" s="145" t="s">
        <v>20</v>
      </c>
      <c r="D137" s="108">
        <f>D122+D123+D124+D125+D126+D127+D130+D131+D133</f>
        <v>7683.8</v>
      </c>
      <c r="E137" s="108">
        <f>E122+E123+E124+E125+E126+E127+E130+E131+E133</f>
        <v>7059.6</v>
      </c>
      <c r="F137" s="22">
        <f>E137/D137*100</f>
        <v>91.876415315338761</v>
      </c>
      <c r="G137" s="157"/>
    </row>
    <row r="138" spans="1:9" ht="32.25" customHeight="1" x14ac:dyDescent="0.25">
      <c r="A138" s="174" t="s">
        <v>143</v>
      </c>
      <c r="B138" s="174"/>
      <c r="C138" s="174"/>
      <c r="D138" s="174"/>
      <c r="E138" s="174"/>
      <c r="F138" s="174"/>
      <c r="G138" s="174"/>
    </row>
    <row r="139" spans="1:9" s="117" customFormat="1" ht="36.75" customHeight="1" x14ac:dyDescent="0.25">
      <c r="A139" s="160" t="s">
        <v>24</v>
      </c>
      <c r="B139" s="181" t="s">
        <v>218</v>
      </c>
      <c r="C139" s="119" t="s">
        <v>19</v>
      </c>
      <c r="D139" s="115">
        <v>5422.3</v>
      </c>
      <c r="E139" s="115">
        <v>5422.3</v>
      </c>
      <c r="F139" s="146">
        <f t="shared" ref="F139:F211" si="3">E139/D139*100</f>
        <v>100</v>
      </c>
      <c r="G139" s="184" t="s">
        <v>418</v>
      </c>
      <c r="H139" s="116"/>
      <c r="I139" s="116"/>
    </row>
    <row r="140" spans="1:9" s="117" customFormat="1" ht="95.25" customHeight="1" x14ac:dyDescent="0.25">
      <c r="A140" s="171"/>
      <c r="B140" s="181"/>
      <c r="C140" s="119" t="s">
        <v>20</v>
      </c>
      <c r="D140" s="115">
        <v>167.7</v>
      </c>
      <c r="E140" s="115">
        <v>167.7</v>
      </c>
      <c r="F140" s="146">
        <f t="shared" si="3"/>
        <v>100</v>
      </c>
      <c r="G140" s="184"/>
      <c r="H140" s="116"/>
      <c r="I140" s="116"/>
    </row>
    <row r="141" spans="1:9" ht="408.75" customHeight="1" x14ac:dyDescent="0.25">
      <c r="A141" s="171"/>
      <c r="B141" s="160" t="s">
        <v>42</v>
      </c>
      <c r="C141" s="166" t="s">
        <v>20</v>
      </c>
      <c r="D141" s="164">
        <v>6191</v>
      </c>
      <c r="E141" s="164">
        <v>5852.7</v>
      </c>
      <c r="F141" s="162">
        <f t="shared" si="3"/>
        <v>94.535616217089327</v>
      </c>
      <c r="G141" s="166" t="s">
        <v>445</v>
      </c>
    </row>
    <row r="142" spans="1:9" ht="40.5" customHeight="1" x14ac:dyDescent="0.25">
      <c r="A142" s="161"/>
      <c r="B142" s="161"/>
      <c r="C142" s="167"/>
      <c r="D142" s="165"/>
      <c r="E142" s="165"/>
      <c r="F142" s="163"/>
      <c r="G142" s="167"/>
    </row>
    <row r="143" spans="1:9" ht="35.25" customHeight="1" x14ac:dyDescent="0.25">
      <c r="A143" s="160" t="s">
        <v>25</v>
      </c>
      <c r="B143" s="181" t="s">
        <v>278</v>
      </c>
      <c r="C143" s="141" t="s">
        <v>19</v>
      </c>
      <c r="D143" s="106">
        <v>5879.5</v>
      </c>
      <c r="E143" s="106">
        <v>5879.4</v>
      </c>
      <c r="F143" s="146">
        <f t="shared" si="3"/>
        <v>99.998299175099916</v>
      </c>
      <c r="G143" s="157" t="s">
        <v>571</v>
      </c>
    </row>
    <row r="144" spans="1:9" ht="122.25" customHeight="1" x14ac:dyDescent="0.25">
      <c r="A144" s="171"/>
      <c r="B144" s="181"/>
      <c r="C144" s="141" t="s">
        <v>20</v>
      </c>
      <c r="D144" s="106">
        <v>245</v>
      </c>
      <c r="E144" s="106">
        <v>245</v>
      </c>
      <c r="F144" s="146">
        <f t="shared" si="3"/>
        <v>100</v>
      </c>
      <c r="G144" s="157"/>
    </row>
    <row r="145" spans="1:9" ht="408.75" customHeight="1" x14ac:dyDescent="0.25">
      <c r="A145" s="171"/>
      <c r="B145" s="160" t="s">
        <v>270</v>
      </c>
      <c r="C145" s="166" t="s">
        <v>20</v>
      </c>
      <c r="D145" s="164">
        <v>5517.3</v>
      </c>
      <c r="E145" s="164">
        <v>5052.3999999999996</v>
      </c>
      <c r="F145" s="162">
        <f t="shared" si="3"/>
        <v>91.573777028619062</v>
      </c>
      <c r="G145" s="166" t="s">
        <v>462</v>
      </c>
    </row>
    <row r="146" spans="1:9" ht="96" customHeight="1" x14ac:dyDescent="0.25">
      <c r="A146" s="161"/>
      <c r="B146" s="161"/>
      <c r="C146" s="167"/>
      <c r="D146" s="165"/>
      <c r="E146" s="165"/>
      <c r="F146" s="163"/>
      <c r="G146" s="167"/>
    </row>
    <row r="147" spans="1:9" ht="263.25" customHeight="1" x14ac:dyDescent="0.25">
      <c r="A147" s="120" t="s">
        <v>26</v>
      </c>
      <c r="B147" s="136" t="s">
        <v>126</v>
      </c>
      <c r="C147" s="141" t="s">
        <v>20</v>
      </c>
      <c r="D147" s="106">
        <v>8230.6</v>
      </c>
      <c r="E147" s="106">
        <v>3594.1</v>
      </c>
      <c r="F147" s="146">
        <f t="shared" si="3"/>
        <v>43.667533351153011</v>
      </c>
      <c r="G147" s="141" t="s">
        <v>618</v>
      </c>
    </row>
    <row r="148" spans="1:9" ht="27" customHeight="1" x14ac:dyDescent="0.25">
      <c r="A148" s="172" t="s">
        <v>30</v>
      </c>
      <c r="B148" s="181" t="s">
        <v>313</v>
      </c>
      <c r="C148" s="141" t="s">
        <v>19</v>
      </c>
      <c r="D148" s="106">
        <v>6056.8</v>
      </c>
      <c r="E148" s="106">
        <v>6056.7</v>
      </c>
      <c r="F148" s="146">
        <f t="shared" si="3"/>
        <v>99.998348963148857</v>
      </c>
      <c r="G148" s="157" t="s">
        <v>567</v>
      </c>
    </row>
    <row r="149" spans="1:9" ht="133.5" customHeight="1" x14ac:dyDescent="0.25">
      <c r="A149" s="172"/>
      <c r="B149" s="181"/>
      <c r="C149" s="141" t="s">
        <v>20</v>
      </c>
      <c r="D149" s="106">
        <v>318.8</v>
      </c>
      <c r="E149" s="106">
        <v>318.8</v>
      </c>
      <c r="F149" s="146">
        <f t="shared" si="3"/>
        <v>100</v>
      </c>
      <c r="G149" s="157"/>
    </row>
    <row r="150" spans="1:9" s="117" customFormat="1" ht="159.75" customHeight="1" x14ac:dyDescent="0.25">
      <c r="A150" s="172"/>
      <c r="B150" s="144" t="s">
        <v>322</v>
      </c>
      <c r="C150" s="143" t="s">
        <v>20</v>
      </c>
      <c r="D150" s="115">
        <v>7115.1</v>
      </c>
      <c r="E150" s="115">
        <v>6951.5</v>
      </c>
      <c r="F150" s="146">
        <f t="shared" si="3"/>
        <v>97.700664783348088</v>
      </c>
      <c r="G150" s="121" t="s">
        <v>546</v>
      </c>
      <c r="H150" s="116"/>
      <c r="I150" s="116"/>
    </row>
    <row r="151" spans="1:9" ht="80.25" customHeight="1" x14ac:dyDescent="0.25">
      <c r="A151" s="172"/>
      <c r="B151" s="136" t="s">
        <v>320</v>
      </c>
      <c r="C151" s="141" t="s">
        <v>20</v>
      </c>
      <c r="D151" s="106">
        <v>338.3</v>
      </c>
      <c r="E151" s="106">
        <v>338.3</v>
      </c>
      <c r="F151" s="146">
        <f t="shared" si="3"/>
        <v>100</v>
      </c>
      <c r="G151" s="141" t="s">
        <v>321</v>
      </c>
    </row>
    <row r="152" spans="1:9" ht="32.25" customHeight="1" x14ac:dyDescent="0.25">
      <c r="A152" s="173" t="s">
        <v>27</v>
      </c>
      <c r="B152" s="181" t="s">
        <v>226</v>
      </c>
      <c r="C152" s="141" t="s">
        <v>19</v>
      </c>
      <c r="D152" s="106">
        <v>5154.8999999999996</v>
      </c>
      <c r="E152" s="106">
        <v>5154.8999999999996</v>
      </c>
      <c r="F152" s="146">
        <f t="shared" si="3"/>
        <v>100</v>
      </c>
      <c r="G152" s="157" t="s">
        <v>568</v>
      </c>
    </row>
    <row r="153" spans="1:9" ht="130.5" customHeight="1" x14ac:dyDescent="0.25">
      <c r="A153" s="173"/>
      <c r="B153" s="181"/>
      <c r="C153" s="141" t="s">
        <v>20</v>
      </c>
      <c r="D153" s="106">
        <v>271.39999999999998</v>
      </c>
      <c r="E153" s="106">
        <v>271.39999999999998</v>
      </c>
      <c r="F153" s="146">
        <f t="shared" si="3"/>
        <v>100</v>
      </c>
      <c r="G153" s="157"/>
    </row>
    <row r="154" spans="1:9" s="117" customFormat="1" ht="239.25" customHeight="1" x14ac:dyDescent="0.25">
      <c r="A154" s="173"/>
      <c r="B154" s="144" t="s">
        <v>185</v>
      </c>
      <c r="C154" s="122" t="s">
        <v>20</v>
      </c>
      <c r="D154" s="123">
        <v>2991.2</v>
      </c>
      <c r="E154" s="123">
        <v>2813.6</v>
      </c>
      <c r="F154" s="146">
        <f t="shared" si="3"/>
        <v>94.062583578496927</v>
      </c>
      <c r="G154" s="143" t="s">
        <v>552</v>
      </c>
      <c r="H154" s="116"/>
      <c r="I154" s="116"/>
    </row>
    <row r="155" spans="1:9" ht="27" customHeight="1" x14ac:dyDescent="0.25">
      <c r="A155" s="172" t="s">
        <v>28</v>
      </c>
      <c r="B155" s="172" t="s">
        <v>258</v>
      </c>
      <c r="C155" s="141" t="s">
        <v>19</v>
      </c>
      <c r="D155" s="106">
        <v>8964</v>
      </c>
      <c r="E155" s="106">
        <v>8963.5</v>
      </c>
      <c r="F155" s="146">
        <f t="shared" si="3"/>
        <v>99.994422132976339</v>
      </c>
      <c r="G155" s="157" t="s">
        <v>569</v>
      </c>
    </row>
    <row r="156" spans="1:9" ht="133.5" customHeight="1" x14ac:dyDescent="0.25">
      <c r="A156" s="172"/>
      <c r="B156" s="172"/>
      <c r="C156" s="141" t="s">
        <v>20</v>
      </c>
      <c r="D156" s="106">
        <v>472.7</v>
      </c>
      <c r="E156" s="106">
        <v>471.8</v>
      </c>
      <c r="F156" s="146">
        <f t="shared" si="3"/>
        <v>99.809604400253875</v>
      </c>
      <c r="G156" s="157"/>
    </row>
    <row r="157" spans="1:9" ht="408.75" customHeight="1" x14ac:dyDescent="0.25">
      <c r="A157" s="172"/>
      <c r="B157" s="136" t="s">
        <v>170</v>
      </c>
      <c r="C157" s="141" t="s">
        <v>20</v>
      </c>
      <c r="D157" s="106">
        <v>7851.4</v>
      </c>
      <c r="E157" s="106">
        <v>7795.4</v>
      </c>
      <c r="F157" s="146">
        <f t="shared" si="3"/>
        <v>99.286751407392316</v>
      </c>
      <c r="G157" s="141" t="s">
        <v>450</v>
      </c>
    </row>
    <row r="158" spans="1:9" ht="136.5" customHeight="1" x14ac:dyDescent="0.25">
      <c r="A158" s="160" t="s">
        <v>29</v>
      </c>
      <c r="B158" s="136" t="s">
        <v>112</v>
      </c>
      <c r="C158" s="141" t="s">
        <v>20</v>
      </c>
      <c r="D158" s="106">
        <v>5640.2</v>
      </c>
      <c r="E158" s="106">
        <v>3566.6</v>
      </c>
      <c r="F158" s="146">
        <f t="shared" si="3"/>
        <v>63.235346264316874</v>
      </c>
      <c r="G158" s="141" t="s">
        <v>542</v>
      </c>
    </row>
    <row r="159" spans="1:9" ht="242.25" customHeight="1" x14ac:dyDescent="0.25">
      <c r="A159" s="161"/>
      <c r="B159" s="136" t="s">
        <v>119</v>
      </c>
      <c r="C159" s="141" t="s">
        <v>20</v>
      </c>
      <c r="D159" s="106">
        <v>8547.7999999999993</v>
      </c>
      <c r="E159" s="106">
        <v>8415.7000000000007</v>
      </c>
      <c r="F159" s="146">
        <f t="shared" si="3"/>
        <v>98.454573106530347</v>
      </c>
      <c r="G159" s="141" t="s">
        <v>484</v>
      </c>
    </row>
    <row r="160" spans="1:9" ht="28.5" customHeight="1" x14ac:dyDescent="0.25">
      <c r="A160" s="173" t="s">
        <v>31</v>
      </c>
      <c r="B160" s="181" t="s">
        <v>220</v>
      </c>
      <c r="C160" s="141" t="s">
        <v>19</v>
      </c>
      <c r="D160" s="106">
        <v>5395.2</v>
      </c>
      <c r="E160" s="106">
        <v>5395.2</v>
      </c>
      <c r="F160" s="146">
        <f t="shared" si="3"/>
        <v>100</v>
      </c>
      <c r="G160" s="157" t="s">
        <v>456</v>
      </c>
    </row>
    <row r="161" spans="1:9" ht="130.5" customHeight="1" x14ac:dyDescent="0.25">
      <c r="A161" s="173"/>
      <c r="B161" s="181"/>
      <c r="C161" s="141" t="s">
        <v>20</v>
      </c>
      <c r="D161" s="106">
        <v>406.1</v>
      </c>
      <c r="E161" s="106">
        <v>406.1</v>
      </c>
      <c r="F161" s="146">
        <f t="shared" si="3"/>
        <v>100</v>
      </c>
      <c r="G161" s="157"/>
    </row>
    <row r="162" spans="1:9" s="117" customFormat="1" ht="138.75" customHeight="1" x14ac:dyDescent="0.25">
      <c r="A162" s="173"/>
      <c r="B162" s="144" t="s">
        <v>141</v>
      </c>
      <c r="C162" s="143" t="s">
        <v>20</v>
      </c>
      <c r="D162" s="115">
        <v>7117.7</v>
      </c>
      <c r="E162" s="115">
        <v>6754.8</v>
      </c>
      <c r="F162" s="146">
        <f t="shared" si="3"/>
        <v>94.901442881829809</v>
      </c>
      <c r="G162" s="141" t="s">
        <v>512</v>
      </c>
      <c r="H162" s="116"/>
      <c r="I162" s="116"/>
    </row>
    <row r="163" spans="1:9" s="117" customFormat="1" ht="80.25" customHeight="1" x14ac:dyDescent="0.25">
      <c r="A163" s="173"/>
      <c r="B163" s="144" t="s">
        <v>140</v>
      </c>
      <c r="C163" s="143" t="s">
        <v>20</v>
      </c>
      <c r="D163" s="115">
        <v>289.5</v>
      </c>
      <c r="E163" s="115">
        <v>289.5</v>
      </c>
      <c r="F163" s="146">
        <f t="shared" si="3"/>
        <v>100</v>
      </c>
      <c r="G163" s="143" t="s">
        <v>404</v>
      </c>
      <c r="H163" s="116"/>
      <c r="I163" s="116"/>
    </row>
    <row r="164" spans="1:9" s="117" customFormat="1" ht="408.75" customHeight="1" x14ac:dyDescent="0.25">
      <c r="A164" s="160" t="s">
        <v>32</v>
      </c>
      <c r="B164" s="179" t="s">
        <v>303</v>
      </c>
      <c r="C164" s="177" t="s">
        <v>20</v>
      </c>
      <c r="D164" s="175">
        <v>12614.3</v>
      </c>
      <c r="E164" s="175">
        <v>12171.3</v>
      </c>
      <c r="F164" s="162">
        <f t="shared" si="3"/>
        <v>96.488112697494117</v>
      </c>
      <c r="G164" s="177" t="s">
        <v>436</v>
      </c>
      <c r="H164" s="116"/>
      <c r="I164" s="116"/>
    </row>
    <row r="165" spans="1:9" s="117" customFormat="1" ht="42.75" customHeight="1" x14ac:dyDescent="0.25">
      <c r="A165" s="161"/>
      <c r="B165" s="180"/>
      <c r="C165" s="178"/>
      <c r="D165" s="176"/>
      <c r="E165" s="176"/>
      <c r="F165" s="163"/>
      <c r="G165" s="178"/>
      <c r="H165" s="116"/>
      <c r="I165" s="116"/>
    </row>
    <row r="166" spans="1:9" s="125" customFormat="1" ht="408.75" customHeight="1" x14ac:dyDescent="0.25">
      <c r="A166" s="179" t="s">
        <v>33</v>
      </c>
      <c r="B166" s="179" t="s">
        <v>203</v>
      </c>
      <c r="C166" s="177" t="s">
        <v>20</v>
      </c>
      <c r="D166" s="175">
        <v>174113.4</v>
      </c>
      <c r="E166" s="175">
        <v>88819.7</v>
      </c>
      <c r="F166" s="162">
        <f t="shared" si="3"/>
        <v>51.012558482000813</v>
      </c>
      <c r="G166" s="177" t="s">
        <v>605</v>
      </c>
      <c r="H166" s="124"/>
      <c r="I166" s="124"/>
    </row>
    <row r="167" spans="1:9" s="125" customFormat="1" ht="373.5" customHeight="1" x14ac:dyDescent="0.25">
      <c r="A167" s="180"/>
      <c r="B167" s="180"/>
      <c r="C167" s="178"/>
      <c r="D167" s="176"/>
      <c r="E167" s="176"/>
      <c r="F167" s="163"/>
      <c r="G167" s="178"/>
      <c r="H167" s="124"/>
      <c r="I167" s="124"/>
    </row>
    <row r="168" spans="1:9" s="125" customFormat="1" ht="33.75" customHeight="1" x14ac:dyDescent="0.25">
      <c r="A168" s="182" t="s">
        <v>34</v>
      </c>
      <c r="B168" s="181" t="s">
        <v>294</v>
      </c>
      <c r="C168" s="141" t="s">
        <v>19</v>
      </c>
      <c r="D168" s="106">
        <v>20591</v>
      </c>
      <c r="E168" s="106">
        <v>20591</v>
      </c>
      <c r="F168" s="146">
        <f t="shared" si="3"/>
        <v>100</v>
      </c>
      <c r="G168" s="184" t="s">
        <v>492</v>
      </c>
      <c r="H168" s="124"/>
      <c r="I168" s="124"/>
    </row>
    <row r="169" spans="1:9" s="125" customFormat="1" ht="210" customHeight="1" x14ac:dyDescent="0.25">
      <c r="A169" s="182"/>
      <c r="B169" s="181"/>
      <c r="C169" s="141" t="s">
        <v>20</v>
      </c>
      <c r="D169" s="106">
        <v>1084.9000000000001</v>
      </c>
      <c r="E169" s="106">
        <v>1084.9000000000001</v>
      </c>
      <c r="F169" s="146">
        <f t="shared" si="3"/>
        <v>100</v>
      </c>
      <c r="G169" s="184"/>
      <c r="H169" s="124"/>
      <c r="I169" s="124"/>
    </row>
    <row r="170" spans="1:9" s="117" customFormat="1" ht="408.75" customHeight="1" x14ac:dyDescent="0.25">
      <c r="A170" s="182"/>
      <c r="B170" s="179" t="s">
        <v>85</v>
      </c>
      <c r="C170" s="177" t="s">
        <v>20</v>
      </c>
      <c r="D170" s="175">
        <v>28564.3</v>
      </c>
      <c r="E170" s="175">
        <v>18345.099999999999</v>
      </c>
      <c r="F170" s="162">
        <f t="shared" si="3"/>
        <v>64.223873856527206</v>
      </c>
      <c r="G170" s="177" t="s">
        <v>578</v>
      </c>
      <c r="H170" s="116" t="s">
        <v>453</v>
      </c>
      <c r="I170" s="116"/>
    </row>
    <row r="171" spans="1:9" s="117" customFormat="1" ht="408.75" customHeight="1" x14ac:dyDescent="0.25">
      <c r="A171" s="182"/>
      <c r="B171" s="191"/>
      <c r="C171" s="203"/>
      <c r="D171" s="204"/>
      <c r="E171" s="204"/>
      <c r="F171" s="168"/>
      <c r="G171" s="203"/>
      <c r="H171" s="116"/>
      <c r="I171" s="116"/>
    </row>
    <row r="172" spans="1:9" s="117" customFormat="1" ht="408.75" customHeight="1" x14ac:dyDescent="0.25">
      <c r="A172" s="182"/>
      <c r="B172" s="191"/>
      <c r="C172" s="203"/>
      <c r="D172" s="204"/>
      <c r="E172" s="204"/>
      <c r="F172" s="168"/>
      <c r="G172" s="203"/>
      <c r="H172" s="116"/>
      <c r="I172" s="116"/>
    </row>
    <row r="173" spans="1:9" s="117" customFormat="1" ht="408.75" customHeight="1" x14ac:dyDescent="0.25">
      <c r="A173" s="182"/>
      <c r="B173" s="180"/>
      <c r="C173" s="178"/>
      <c r="D173" s="176"/>
      <c r="E173" s="176"/>
      <c r="F173" s="163"/>
      <c r="G173" s="178"/>
      <c r="H173" s="116"/>
      <c r="I173" s="116"/>
    </row>
    <row r="174" spans="1:9" s="117" customFormat="1" ht="165" customHeight="1" x14ac:dyDescent="0.25">
      <c r="A174" s="182"/>
      <c r="B174" s="144" t="s">
        <v>84</v>
      </c>
      <c r="C174" s="143" t="s">
        <v>20</v>
      </c>
      <c r="D174" s="106">
        <v>5192.3999999999996</v>
      </c>
      <c r="E174" s="106">
        <v>4648.7</v>
      </c>
      <c r="F174" s="146">
        <f t="shared" si="3"/>
        <v>89.528926893151521</v>
      </c>
      <c r="G174" s="143" t="s">
        <v>577</v>
      </c>
      <c r="H174" s="116"/>
      <c r="I174" s="116"/>
    </row>
    <row r="175" spans="1:9" s="117" customFormat="1" ht="28.5" customHeight="1" x14ac:dyDescent="0.25">
      <c r="A175" s="172" t="s">
        <v>35</v>
      </c>
      <c r="B175" s="173" t="s">
        <v>344</v>
      </c>
      <c r="C175" s="143" t="s">
        <v>19</v>
      </c>
      <c r="D175" s="106">
        <v>9749.2000000000007</v>
      </c>
      <c r="E175" s="106">
        <v>6855.5</v>
      </c>
      <c r="F175" s="146">
        <f t="shared" si="3"/>
        <v>70.318590243301998</v>
      </c>
      <c r="G175" s="184" t="s">
        <v>570</v>
      </c>
      <c r="H175" s="116"/>
      <c r="I175" s="116"/>
    </row>
    <row r="176" spans="1:9" s="117" customFormat="1" ht="134.25" customHeight="1" x14ac:dyDescent="0.25">
      <c r="A176" s="200"/>
      <c r="B176" s="200"/>
      <c r="C176" s="143" t="s">
        <v>20</v>
      </c>
      <c r="D176" s="106">
        <v>733.8</v>
      </c>
      <c r="E176" s="106">
        <v>516.1</v>
      </c>
      <c r="F176" s="146">
        <f t="shared" si="3"/>
        <v>70.332515671845201</v>
      </c>
      <c r="G176" s="184"/>
      <c r="H176" s="116"/>
      <c r="I176" s="116"/>
    </row>
    <row r="177" spans="1:9" s="117" customFormat="1" ht="138" customHeight="1" x14ac:dyDescent="0.25">
      <c r="A177" s="200"/>
      <c r="B177" s="144" t="s">
        <v>345</v>
      </c>
      <c r="C177" s="143" t="s">
        <v>20</v>
      </c>
      <c r="D177" s="115">
        <v>6937</v>
      </c>
      <c r="E177" s="115">
        <v>6936.8</v>
      </c>
      <c r="F177" s="146">
        <f t="shared" si="3"/>
        <v>99.997116909326806</v>
      </c>
      <c r="G177" s="143" t="s">
        <v>524</v>
      </c>
      <c r="H177" s="116"/>
      <c r="I177" s="116"/>
    </row>
    <row r="178" spans="1:9" s="117" customFormat="1" ht="84" customHeight="1" x14ac:dyDescent="0.25">
      <c r="A178" s="200"/>
      <c r="B178" s="144" t="s">
        <v>346</v>
      </c>
      <c r="C178" s="143" t="s">
        <v>20</v>
      </c>
      <c r="D178" s="115">
        <v>3410.3</v>
      </c>
      <c r="E178" s="115">
        <v>3410.3</v>
      </c>
      <c r="F178" s="146">
        <f t="shared" si="3"/>
        <v>100</v>
      </c>
      <c r="G178" s="143" t="s">
        <v>517</v>
      </c>
      <c r="H178" s="116"/>
      <c r="I178" s="116"/>
    </row>
    <row r="179" spans="1:9" ht="27" customHeight="1" x14ac:dyDescent="0.25">
      <c r="A179" s="159" t="s">
        <v>73</v>
      </c>
      <c r="B179" s="159"/>
      <c r="C179" s="145" t="s">
        <v>96</v>
      </c>
      <c r="D179" s="107">
        <f>SUM(D139:D178)</f>
        <v>361575.10000000003</v>
      </c>
      <c r="E179" s="107">
        <f>SUM(E139:E178)</f>
        <v>253556.80000000002</v>
      </c>
      <c r="F179" s="22">
        <f t="shared" si="3"/>
        <v>70.125625354179533</v>
      </c>
      <c r="G179" s="157"/>
    </row>
    <row r="180" spans="1:9" ht="27" customHeight="1" x14ac:dyDescent="0.25">
      <c r="A180" s="159"/>
      <c r="B180" s="159"/>
      <c r="C180" s="145" t="s">
        <v>156</v>
      </c>
      <c r="D180" s="107">
        <v>0</v>
      </c>
      <c r="E180" s="107">
        <v>0</v>
      </c>
      <c r="F180" s="22">
        <v>0</v>
      </c>
      <c r="G180" s="157"/>
    </row>
    <row r="181" spans="1:9" ht="27" customHeight="1" x14ac:dyDescent="0.25">
      <c r="A181" s="159"/>
      <c r="B181" s="159"/>
      <c r="C181" s="145" t="s">
        <v>19</v>
      </c>
      <c r="D181" s="107">
        <f>D139+D143+D148+D152+D155+D160+D168+D175</f>
        <v>67212.899999999994</v>
      </c>
      <c r="E181" s="107">
        <f>E139+E143+E148+E152+E155+E160+E168+E175</f>
        <v>64318.5</v>
      </c>
      <c r="F181" s="22">
        <f t="shared" si="3"/>
        <v>95.693683801770206</v>
      </c>
      <c r="G181" s="157"/>
    </row>
    <row r="182" spans="1:9" ht="27" customHeight="1" x14ac:dyDescent="0.25">
      <c r="A182" s="159"/>
      <c r="B182" s="159"/>
      <c r="C182" s="145" t="s">
        <v>20</v>
      </c>
      <c r="D182" s="107">
        <f>D140+D141+D144+D145+D147+D149+D150+D151+D153+D154+D156+D157+D158+D159+D161+D162+D163+D164+D166+D169+D170+D174+D176+D177+D178</f>
        <v>294362.2</v>
      </c>
      <c r="E182" s="107">
        <f>E140+E141+E144+E145+E147+E149+E150+E151+E153+E154+E156+E157+E158+E159+E161+E162+E163+E164+E166+E169+E170+E174+E176+E177+E178</f>
        <v>189238.3</v>
      </c>
      <c r="F182" s="22">
        <f t="shared" si="3"/>
        <v>64.287568172815654</v>
      </c>
      <c r="G182" s="157"/>
    </row>
    <row r="183" spans="1:9" ht="36.75" customHeight="1" x14ac:dyDescent="0.25">
      <c r="A183" s="174" t="s">
        <v>48</v>
      </c>
      <c r="B183" s="174"/>
      <c r="C183" s="174"/>
      <c r="D183" s="174"/>
      <c r="E183" s="174"/>
      <c r="F183" s="174"/>
      <c r="G183" s="174"/>
    </row>
    <row r="184" spans="1:9" ht="81.75" customHeight="1" x14ac:dyDescent="0.25">
      <c r="A184" s="136" t="s">
        <v>24</v>
      </c>
      <c r="B184" s="136" t="s">
        <v>236</v>
      </c>
      <c r="C184" s="141" t="s">
        <v>20</v>
      </c>
      <c r="D184" s="106">
        <v>0</v>
      </c>
      <c r="E184" s="106">
        <v>0</v>
      </c>
      <c r="F184" s="146">
        <v>0</v>
      </c>
      <c r="G184" s="141" t="s">
        <v>437</v>
      </c>
    </row>
    <row r="185" spans="1:9" ht="135" customHeight="1" x14ac:dyDescent="0.25">
      <c r="A185" s="136" t="s">
        <v>25</v>
      </c>
      <c r="B185" s="136" t="s">
        <v>271</v>
      </c>
      <c r="C185" s="141" t="s">
        <v>20</v>
      </c>
      <c r="D185" s="106">
        <v>0</v>
      </c>
      <c r="E185" s="106">
        <v>0</v>
      </c>
      <c r="F185" s="146">
        <v>0</v>
      </c>
      <c r="G185" s="121" t="s">
        <v>463</v>
      </c>
    </row>
    <row r="186" spans="1:9" ht="77.25" customHeight="1" x14ac:dyDescent="0.25">
      <c r="A186" s="136" t="s">
        <v>26</v>
      </c>
      <c r="B186" s="136" t="s">
        <v>55</v>
      </c>
      <c r="C186" s="141" t="s">
        <v>20</v>
      </c>
      <c r="D186" s="106">
        <v>10</v>
      </c>
      <c r="E186" s="106">
        <v>10</v>
      </c>
      <c r="F186" s="146">
        <f t="shared" si="3"/>
        <v>100</v>
      </c>
      <c r="G186" s="141" t="s">
        <v>399</v>
      </c>
    </row>
    <row r="187" spans="1:9" ht="84" customHeight="1" x14ac:dyDescent="0.25">
      <c r="A187" s="136" t="s">
        <v>30</v>
      </c>
      <c r="B187" s="136" t="s">
        <v>323</v>
      </c>
      <c r="C187" s="141" t="s">
        <v>20</v>
      </c>
      <c r="D187" s="106">
        <v>10.4</v>
      </c>
      <c r="E187" s="106">
        <v>10.4</v>
      </c>
      <c r="F187" s="146">
        <f t="shared" si="3"/>
        <v>100</v>
      </c>
      <c r="G187" s="141" t="s">
        <v>397</v>
      </c>
    </row>
    <row r="188" spans="1:9" ht="90.75" customHeight="1" x14ac:dyDescent="0.25">
      <c r="A188" s="136" t="s">
        <v>27</v>
      </c>
      <c r="B188" s="136" t="s">
        <v>186</v>
      </c>
      <c r="C188" s="141" t="s">
        <v>20</v>
      </c>
      <c r="D188" s="106">
        <v>8.4</v>
      </c>
      <c r="E188" s="106">
        <v>8.4</v>
      </c>
      <c r="F188" s="146">
        <f t="shared" si="3"/>
        <v>100</v>
      </c>
      <c r="G188" s="141" t="s">
        <v>397</v>
      </c>
    </row>
    <row r="189" spans="1:9" ht="87" customHeight="1" x14ac:dyDescent="0.25">
      <c r="A189" s="136" t="s">
        <v>28</v>
      </c>
      <c r="B189" s="136" t="s">
        <v>171</v>
      </c>
      <c r="C189" s="141" t="s">
        <v>20</v>
      </c>
      <c r="D189" s="106">
        <v>2</v>
      </c>
      <c r="E189" s="106">
        <v>2</v>
      </c>
      <c r="F189" s="146">
        <f t="shared" si="3"/>
        <v>100</v>
      </c>
      <c r="G189" s="141" t="s">
        <v>423</v>
      </c>
    </row>
    <row r="190" spans="1:9" ht="83.25" customHeight="1" x14ac:dyDescent="0.25">
      <c r="A190" s="136" t="s">
        <v>29</v>
      </c>
      <c r="B190" s="136" t="s">
        <v>120</v>
      </c>
      <c r="C190" s="141" t="s">
        <v>20</v>
      </c>
      <c r="D190" s="106">
        <v>5</v>
      </c>
      <c r="E190" s="106">
        <v>5</v>
      </c>
      <c r="F190" s="146">
        <f t="shared" si="3"/>
        <v>100</v>
      </c>
      <c r="G190" s="141" t="s">
        <v>482</v>
      </c>
    </row>
    <row r="191" spans="1:9" ht="79.5" customHeight="1" x14ac:dyDescent="0.25">
      <c r="A191" s="136" t="s">
        <v>31</v>
      </c>
      <c r="B191" s="136" t="s">
        <v>266</v>
      </c>
      <c r="C191" s="141" t="s">
        <v>20</v>
      </c>
      <c r="D191" s="106">
        <v>4</v>
      </c>
      <c r="E191" s="106">
        <v>4</v>
      </c>
      <c r="F191" s="146">
        <f t="shared" si="3"/>
        <v>100</v>
      </c>
      <c r="G191" s="141" t="s">
        <v>459</v>
      </c>
    </row>
    <row r="192" spans="1:9" ht="78.75" customHeight="1" x14ac:dyDescent="0.25">
      <c r="A192" s="136" t="s">
        <v>32</v>
      </c>
      <c r="B192" s="136" t="s">
        <v>304</v>
      </c>
      <c r="C192" s="141" t="s">
        <v>20</v>
      </c>
      <c r="D192" s="106">
        <v>20</v>
      </c>
      <c r="E192" s="106">
        <v>20</v>
      </c>
      <c r="F192" s="146">
        <f t="shared" si="3"/>
        <v>100</v>
      </c>
      <c r="G192" s="141" t="s">
        <v>438</v>
      </c>
    </row>
    <row r="193" spans="1:9" ht="83.25" customHeight="1" x14ac:dyDescent="0.25">
      <c r="A193" s="136" t="s">
        <v>33</v>
      </c>
      <c r="B193" s="136" t="s">
        <v>204</v>
      </c>
      <c r="C193" s="141" t="s">
        <v>20</v>
      </c>
      <c r="D193" s="106">
        <v>20</v>
      </c>
      <c r="E193" s="106">
        <v>20</v>
      </c>
      <c r="F193" s="146">
        <f t="shared" si="3"/>
        <v>100</v>
      </c>
      <c r="G193" s="141" t="s">
        <v>291</v>
      </c>
    </row>
    <row r="194" spans="1:9" ht="85.5" customHeight="1" x14ac:dyDescent="0.25">
      <c r="A194" s="136" t="s">
        <v>34</v>
      </c>
      <c r="B194" s="136" t="s">
        <v>86</v>
      </c>
      <c r="C194" s="141" t="s">
        <v>20</v>
      </c>
      <c r="D194" s="106">
        <v>50</v>
      </c>
      <c r="E194" s="106">
        <v>50</v>
      </c>
      <c r="F194" s="146">
        <f t="shared" si="3"/>
        <v>100</v>
      </c>
      <c r="G194" s="141" t="s">
        <v>503</v>
      </c>
    </row>
    <row r="195" spans="1:9" ht="81.75" customHeight="1" x14ac:dyDescent="0.25">
      <c r="A195" s="136" t="s">
        <v>35</v>
      </c>
      <c r="B195" s="136" t="s">
        <v>347</v>
      </c>
      <c r="C195" s="141" t="s">
        <v>20</v>
      </c>
      <c r="D195" s="106">
        <v>2</v>
      </c>
      <c r="E195" s="106">
        <v>2</v>
      </c>
      <c r="F195" s="146">
        <f t="shared" si="3"/>
        <v>100</v>
      </c>
      <c r="G195" s="141" t="s">
        <v>518</v>
      </c>
    </row>
    <row r="196" spans="1:9" ht="27" customHeight="1" x14ac:dyDescent="0.25">
      <c r="A196" s="159" t="s">
        <v>73</v>
      </c>
      <c r="B196" s="159"/>
      <c r="C196" s="145" t="s">
        <v>96</v>
      </c>
      <c r="D196" s="107">
        <f>SUM(D184:D195)</f>
        <v>131.80000000000001</v>
      </c>
      <c r="E196" s="107">
        <f>SUM(E184:E195)</f>
        <v>131.80000000000001</v>
      </c>
      <c r="F196" s="22">
        <f t="shared" si="3"/>
        <v>100</v>
      </c>
      <c r="G196" s="157"/>
    </row>
    <row r="197" spans="1:9" ht="27" customHeight="1" x14ac:dyDescent="0.25">
      <c r="A197" s="159"/>
      <c r="B197" s="159"/>
      <c r="C197" s="145" t="s">
        <v>156</v>
      </c>
      <c r="D197" s="107">
        <v>0</v>
      </c>
      <c r="E197" s="107">
        <v>0</v>
      </c>
      <c r="F197" s="22">
        <v>0</v>
      </c>
      <c r="G197" s="157"/>
    </row>
    <row r="198" spans="1:9" ht="27" customHeight="1" x14ac:dyDescent="0.25">
      <c r="A198" s="159"/>
      <c r="B198" s="159"/>
      <c r="C198" s="145" t="s">
        <v>216</v>
      </c>
      <c r="D198" s="107">
        <v>0</v>
      </c>
      <c r="E198" s="107">
        <v>0</v>
      </c>
      <c r="F198" s="22">
        <v>0</v>
      </c>
      <c r="G198" s="157"/>
    </row>
    <row r="199" spans="1:9" ht="27" customHeight="1" x14ac:dyDescent="0.25">
      <c r="A199" s="159"/>
      <c r="B199" s="159"/>
      <c r="C199" s="145" t="s">
        <v>20</v>
      </c>
      <c r="D199" s="107">
        <f>D185+D184+D186+D188+D187+D189+D190+D191+D192+D193+D194+D195</f>
        <v>131.80000000000001</v>
      </c>
      <c r="E199" s="107">
        <f>E185+E184+E186+E188+E187+E189+E190+E191+E192+E193+E194+E195</f>
        <v>131.80000000000001</v>
      </c>
      <c r="F199" s="22">
        <f t="shared" si="3"/>
        <v>100</v>
      </c>
      <c r="G199" s="157"/>
    </row>
    <row r="200" spans="1:9" ht="38.25" customHeight="1" x14ac:dyDescent="0.25">
      <c r="A200" s="174" t="s">
        <v>103</v>
      </c>
      <c r="B200" s="174"/>
      <c r="C200" s="174"/>
      <c r="D200" s="174"/>
      <c r="E200" s="174"/>
      <c r="F200" s="174"/>
      <c r="G200" s="174"/>
    </row>
    <row r="201" spans="1:9" ht="408.75" customHeight="1" x14ac:dyDescent="0.25">
      <c r="A201" s="160" t="s">
        <v>24</v>
      </c>
      <c r="B201" s="160" t="s">
        <v>41</v>
      </c>
      <c r="C201" s="166" t="s">
        <v>20</v>
      </c>
      <c r="D201" s="164">
        <v>11513.6</v>
      </c>
      <c r="E201" s="164">
        <v>10659</v>
      </c>
      <c r="F201" s="162">
        <f t="shared" si="3"/>
        <v>92.577473596442459</v>
      </c>
      <c r="G201" s="201" t="s">
        <v>444</v>
      </c>
    </row>
    <row r="202" spans="1:9" ht="87.75" customHeight="1" x14ac:dyDescent="0.25">
      <c r="A202" s="161"/>
      <c r="B202" s="161"/>
      <c r="C202" s="167"/>
      <c r="D202" s="165"/>
      <c r="E202" s="165"/>
      <c r="F202" s="163"/>
      <c r="G202" s="202"/>
    </row>
    <row r="203" spans="1:9" ht="408.75" customHeight="1" x14ac:dyDescent="0.25">
      <c r="A203" s="120" t="s">
        <v>25</v>
      </c>
      <c r="B203" s="142" t="s">
        <v>274</v>
      </c>
      <c r="C203" s="141" t="s">
        <v>20</v>
      </c>
      <c r="D203" s="106">
        <v>10100.299999999999</v>
      </c>
      <c r="E203" s="106">
        <v>10043.9</v>
      </c>
      <c r="F203" s="146">
        <f t="shared" si="3"/>
        <v>99.441600744532337</v>
      </c>
      <c r="G203" s="141" t="s">
        <v>471</v>
      </c>
    </row>
    <row r="204" spans="1:9" ht="130.5" customHeight="1" x14ac:dyDescent="0.25">
      <c r="A204" s="179" t="s">
        <v>26</v>
      </c>
      <c r="B204" s="126" t="s">
        <v>371</v>
      </c>
      <c r="C204" s="141" t="s">
        <v>216</v>
      </c>
      <c r="D204" s="106">
        <v>318.7</v>
      </c>
      <c r="E204" s="106">
        <v>318.7</v>
      </c>
      <c r="F204" s="146">
        <f t="shared" si="3"/>
        <v>100</v>
      </c>
      <c r="G204" s="119" t="s">
        <v>452</v>
      </c>
    </row>
    <row r="205" spans="1:9" ht="108.75" customHeight="1" x14ac:dyDescent="0.25">
      <c r="A205" s="191"/>
      <c r="B205" s="179" t="s">
        <v>232</v>
      </c>
      <c r="C205" s="141" t="s">
        <v>216</v>
      </c>
      <c r="D205" s="106">
        <v>400</v>
      </c>
      <c r="E205" s="106">
        <v>400</v>
      </c>
      <c r="F205" s="146">
        <f t="shared" si="3"/>
        <v>100</v>
      </c>
      <c r="G205" s="143" t="s">
        <v>529</v>
      </c>
    </row>
    <row r="206" spans="1:9" s="117" customFormat="1" ht="408.75" customHeight="1" x14ac:dyDescent="0.25">
      <c r="A206" s="191"/>
      <c r="B206" s="191"/>
      <c r="C206" s="177" t="s">
        <v>20</v>
      </c>
      <c r="D206" s="175">
        <v>27518.5</v>
      </c>
      <c r="E206" s="175">
        <v>26759.7</v>
      </c>
      <c r="F206" s="162">
        <f t="shared" si="3"/>
        <v>97.242582262841353</v>
      </c>
      <c r="G206" s="177" t="s">
        <v>620</v>
      </c>
      <c r="H206" s="116"/>
      <c r="I206" s="116"/>
    </row>
    <row r="207" spans="1:9" s="117" customFormat="1" ht="223.5" customHeight="1" x14ac:dyDescent="0.25">
      <c r="A207" s="180"/>
      <c r="B207" s="180"/>
      <c r="C207" s="178"/>
      <c r="D207" s="176"/>
      <c r="E207" s="176"/>
      <c r="F207" s="163"/>
      <c r="G207" s="178"/>
      <c r="H207" s="116"/>
      <c r="I207" s="116"/>
    </row>
    <row r="208" spans="1:9" ht="138.75" customHeight="1" x14ac:dyDescent="0.25">
      <c r="A208" s="172" t="s">
        <v>30</v>
      </c>
      <c r="B208" s="120" t="s">
        <v>374</v>
      </c>
      <c r="C208" s="141" t="s">
        <v>19</v>
      </c>
      <c r="D208" s="106">
        <v>212.5</v>
      </c>
      <c r="E208" s="106">
        <v>212.5</v>
      </c>
      <c r="F208" s="146">
        <f t="shared" si="3"/>
        <v>100</v>
      </c>
      <c r="G208" s="141" t="s">
        <v>543</v>
      </c>
    </row>
    <row r="209" spans="1:9" ht="108.75" customHeight="1" x14ac:dyDescent="0.25">
      <c r="A209" s="172"/>
      <c r="B209" s="182" t="s">
        <v>324</v>
      </c>
      <c r="C209" s="141" t="s">
        <v>19</v>
      </c>
      <c r="D209" s="106">
        <v>1000</v>
      </c>
      <c r="E209" s="106">
        <v>1000</v>
      </c>
      <c r="F209" s="146">
        <f t="shared" si="3"/>
        <v>100</v>
      </c>
      <c r="G209" s="141" t="s">
        <v>547</v>
      </c>
    </row>
    <row r="210" spans="1:9" ht="214.5" customHeight="1" x14ac:dyDescent="0.25">
      <c r="A210" s="172"/>
      <c r="B210" s="182"/>
      <c r="C210" s="141" t="s">
        <v>20</v>
      </c>
      <c r="D210" s="106">
        <v>18853.099999999999</v>
      </c>
      <c r="E210" s="106">
        <v>15974.7</v>
      </c>
      <c r="F210" s="146">
        <f t="shared" si="3"/>
        <v>84.732484312924669</v>
      </c>
      <c r="G210" s="141" t="s">
        <v>548</v>
      </c>
    </row>
    <row r="211" spans="1:9" ht="135" customHeight="1" x14ac:dyDescent="0.25">
      <c r="A211" s="172"/>
      <c r="B211" s="136" t="s">
        <v>326</v>
      </c>
      <c r="C211" s="141" t="s">
        <v>20</v>
      </c>
      <c r="D211" s="106">
        <v>230</v>
      </c>
      <c r="E211" s="106">
        <v>230</v>
      </c>
      <c r="F211" s="146">
        <f t="shared" si="3"/>
        <v>100</v>
      </c>
      <c r="G211" s="141" t="s">
        <v>549</v>
      </c>
    </row>
    <row r="212" spans="1:9" ht="198" customHeight="1" x14ac:dyDescent="0.25">
      <c r="A212" s="160" t="s">
        <v>27</v>
      </c>
      <c r="B212" s="142" t="s">
        <v>187</v>
      </c>
      <c r="C212" s="141" t="s">
        <v>20</v>
      </c>
      <c r="D212" s="106">
        <v>1355.6</v>
      </c>
      <c r="E212" s="106">
        <v>1355.6</v>
      </c>
      <c r="F212" s="146">
        <f t="shared" ref="F212:F252" si="4">E212/D212*100</f>
        <v>100</v>
      </c>
      <c r="G212" s="141" t="s">
        <v>553</v>
      </c>
    </row>
    <row r="213" spans="1:9" ht="363.75" customHeight="1" x14ac:dyDescent="0.25">
      <c r="A213" s="161"/>
      <c r="B213" s="120" t="s">
        <v>188</v>
      </c>
      <c r="C213" s="141" t="s">
        <v>20</v>
      </c>
      <c r="D213" s="106">
        <v>4272.2</v>
      </c>
      <c r="E213" s="106">
        <v>4146.8999999999996</v>
      </c>
      <c r="F213" s="146">
        <f t="shared" si="4"/>
        <v>97.067084874303632</v>
      </c>
      <c r="G213" s="141" t="s">
        <v>623</v>
      </c>
    </row>
    <row r="214" spans="1:9" ht="290.25" customHeight="1" x14ac:dyDescent="0.25">
      <c r="A214" s="120" t="s">
        <v>28</v>
      </c>
      <c r="B214" s="136" t="s">
        <v>174</v>
      </c>
      <c r="C214" s="141" t="s">
        <v>20</v>
      </c>
      <c r="D214" s="106">
        <v>3499.2</v>
      </c>
      <c r="E214" s="106">
        <v>3498.7</v>
      </c>
      <c r="F214" s="146">
        <f t="shared" si="4"/>
        <v>99.985711019661636</v>
      </c>
      <c r="G214" s="141" t="s">
        <v>466</v>
      </c>
    </row>
    <row r="215" spans="1:9" s="117" customFormat="1" ht="30" customHeight="1" x14ac:dyDescent="0.25">
      <c r="A215" s="182" t="s">
        <v>29</v>
      </c>
      <c r="B215" s="199" t="s">
        <v>268</v>
      </c>
      <c r="C215" s="143" t="s">
        <v>19</v>
      </c>
      <c r="D215" s="115">
        <v>1821.6</v>
      </c>
      <c r="E215" s="115">
        <v>1821.5</v>
      </c>
      <c r="F215" s="146">
        <f t="shared" si="4"/>
        <v>99.994510320597286</v>
      </c>
      <c r="G215" s="184" t="s">
        <v>598</v>
      </c>
      <c r="H215" s="116"/>
      <c r="I215" s="116"/>
    </row>
    <row r="216" spans="1:9" s="117" customFormat="1" ht="129.75" customHeight="1" x14ac:dyDescent="0.25">
      <c r="A216" s="182"/>
      <c r="B216" s="199"/>
      <c r="C216" s="143" t="s">
        <v>20</v>
      </c>
      <c r="D216" s="115">
        <v>116.2</v>
      </c>
      <c r="E216" s="115">
        <v>116.2</v>
      </c>
      <c r="F216" s="146">
        <f t="shared" si="4"/>
        <v>100</v>
      </c>
      <c r="G216" s="184"/>
      <c r="H216" s="116"/>
      <c r="I216" s="116"/>
    </row>
    <row r="217" spans="1:9" s="117" customFormat="1" ht="112.5" customHeight="1" x14ac:dyDescent="0.25">
      <c r="A217" s="182"/>
      <c r="B217" s="182" t="s">
        <v>121</v>
      </c>
      <c r="C217" s="143" t="s">
        <v>19</v>
      </c>
      <c r="D217" s="115">
        <v>560</v>
      </c>
      <c r="E217" s="115">
        <v>560</v>
      </c>
      <c r="F217" s="146">
        <f t="shared" si="4"/>
        <v>100</v>
      </c>
      <c r="G217" s="143" t="s">
        <v>395</v>
      </c>
      <c r="H217" s="116"/>
      <c r="I217" s="116"/>
    </row>
    <row r="218" spans="1:9" ht="315" customHeight="1" x14ac:dyDescent="0.25">
      <c r="A218" s="182"/>
      <c r="B218" s="182"/>
      <c r="C218" s="141" t="s">
        <v>20</v>
      </c>
      <c r="D218" s="106">
        <v>12235.3</v>
      </c>
      <c r="E218" s="106">
        <v>11148.1</v>
      </c>
      <c r="F218" s="146">
        <f t="shared" si="4"/>
        <v>91.114235041233158</v>
      </c>
      <c r="G218" s="141" t="s">
        <v>485</v>
      </c>
    </row>
    <row r="219" spans="1:9" ht="32.25" customHeight="1" x14ac:dyDescent="0.25">
      <c r="A219" s="182"/>
      <c r="B219" s="199" t="s">
        <v>269</v>
      </c>
      <c r="C219" s="143" t="s">
        <v>19</v>
      </c>
      <c r="D219" s="106">
        <v>12491.2</v>
      </c>
      <c r="E219" s="106">
        <v>12491.2</v>
      </c>
      <c r="F219" s="146">
        <f t="shared" si="4"/>
        <v>100</v>
      </c>
      <c r="G219" s="157" t="s">
        <v>599</v>
      </c>
    </row>
    <row r="220" spans="1:9" ht="282.75" customHeight="1" x14ac:dyDescent="0.25">
      <c r="A220" s="182"/>
      <c r="B220" s="199"/>
      <c r="C220" s="143" t="s">
        <v>20</v>
      </c>
      <c r="D220" s="106">
        <v>797.3</v>
      </c>
      <c r="E220" s="106">
        <v>797.3</v>
      </c>
      <c r="F220" s="146">
        <f t="shared" si="4"/>
        <v>100</v>
      </c>
      <c r="G220" s="157"/>
    </row>
    <row r="221" spans="1:9" ht="63.75" customHeight="1" x14ac:dyDescent="0.25">
      <c r="A221" s="172" t="s">
        <v>31</v>
      </c>
      <c r="B221" s="136" t="s">
        <v>130</v>
      </c>
      <c r="C221" s="141" t="s">
        <v>20</v>
      </c>
      <c r="D221" s="106">
        <v>108</v>
      </c>
      <c r="E221" s="106">
        <v>108</v>
      </c>
      <c r="F221" s="146">
        <f t="shared" si="4"/>
        <v>100</v>
      </c>
      <c r="G221" s="141" t="s">
        <v>460</v>
      </c>
    </row>
    <row r="222" spans="1:9" ht="346.5" customHeight="1" x14ac:dyDescent="0.25">
      <c r="A222" s="172"/>
      <c r="B222" s="136" t="s">
        <v>242</v>
      </c>
      <c r="C222" s="141" t="s">
        <v>20</v>
      </c>
      <c r="D222" s="106">
        <v>15282.7</v>
      </c>
      <c r="E222" s="106">
        <v>11866.2</v>
      </c>
      <c r="F222" s="146">
        <f t="shared" si="4"/>
        <v>77.644657030498536</v>
      </c>
      <c r="G222" s="141" t="s">
        <v>513</v>
      </c>
    </row>
    <row r="223" spans="1:9" ht="408.75" customHeight="1" x14ac:dyDescent="0.25">
      <c r="A223" s="140" t="s">
        <v>32</v>
      </c>
      <c r="B223" s="142" t="s">
        <v>306</v>
      </c>
      <c r="C223" s="141" t="s">
        <v>20</v>
      </c>
      <c r="D223" s="106">
        <v>6833.3</v>
      </c>
      <c r="E223" s="106">
        <v>6833</v>
      </c>
      <c r="F223" s="146">
        <f t="shared" si="4"/>
        <v>99.995609734681636</v>
      </c>
      <c r="G223" s="141" t="s">
        <v>447</v>
      </c>
    </row>
    <row r="224" spans="1:9" ht="408.75" customHeight="1" x14ac:dyDescent="0.25">
      <c r="A224" s="182" t="s">
        <v>33</v>
      </c>
      <c r="B224" s="160" t="s">
        <v>208</v>
      </c>
      <c r="C224" s="166" t="s">
        <v>20</v>
      </c>
      <c r="D224" s="164">
        <v>62421.3</v>
      </c>
      <c r="E224" s="164">
        <v>56925.5</v>
      </c>
      <c r="F224" s="162">
        <f t="shared" si="4"/>
        <v>91.195633541755768</v>
      </c>
      <c r="G224" s="166" t="s">
        <v>606</v>
      </c>
    </row>
    <row r="225" spans="1:7" ht="408.75" customHeight="1" x14ac:dyDescent="0.25">
      <c r="A225" s="182"/>
      <c r="B225" s="171"/>
      <c r="C225" s="170"/>
      <c r="D225" s="169"/>
      <c r="E225" s="169"/>
      <c r="F225" s="168"/>
      <c r="G225" s="170"/>
    </row>
    <row r="226" spans="1:7" ht="279.75" customHeight="1" x14ac:dyDescent="0.25">
      <c r="A226" s="182"/>
      <c r="B226" s="161"/>
      <c r="C226" s="167"/>
      <c r="D226" s="165"/>
      <c r="E226" s="165"/>
      <c r="F226" s="163"/>
      <c r="G226" s="167"/>
    </row>
    <row r="227" spans="1:7" ht="83.25" customHeight="1" x14ac:dyDescent="0.25">
      <c r="A227" s="182"/>
      <c r="B227" s="142" t="s">
        <v>293</v>
      </c>
      <c r="C227" s="141" t="s">
        <v>20</v>
      </c>
      <c r="D227" s="106">
        <v>12608.3</v>
      </c>
      <c r="E227" s="106">
        <v>12608.3</v>
      </c>
      <c r="F227" s="146">
        <f t="shared" si="4"/>
        <v>100</v>
      </c>
      <c r="G227" s="141" t="s">
        <v>389</v>
      </c>
    </row>
    <row r="228" spans="1:7" ht="106.5" customHeight="1" x14ac:dyDescent="0.25">
      <c r="A228" s="160" t="s">
        <v>34</v>
      </c>
      <c r="B228" s="160" t="s">
        <v>89</v>
      </c>
      <c r="C228" s="137" t="s">
        <v>216</v>
      </c>
      <c r="D228" s="139">
        <v>380</v>
      </c>
      <c r="E228" s="139">
        <v>380</v>
      </c>
      <c r="F228" s="146">
        <f t="shared" si="4"/>
        <v>100</v>
      </c>
      <c r="G228" s="137" t="s">
        <v>579</v>
      </c>
    </row>
    <row r="229" spans="1:7" ht="409.5" customHeight="1" x14ac:dyDescent="0.25">
      <c r="A229" s="171"/>
      <c r="B229" s="171"/>
      <c r="C229" s="166" t="s">
        <v>20</v>
      </c>
      <c r="D229" s="164">
        <v>30026.400000000001</v>
      </c>
      <c r="E229" s="164">
        <v>27321</v>
      </c>
      <c r="F229" s="162">
        <f t="shared" si="4"/>
        <v>90.989928862600905</v>
      </c>
      <c r="G229" s="166" t="s">
        <v>580</v>
      </c>
    </row>
    <row r="230" spans="1:7" ht="408.75" customHeight="1" x14ac:dyDescent="0.25">
      <c r="A230" s="171"/>
      <c r="B230" s="171"/>
      <c r="C230" s="170"/>
      <c r="D230" s="169"/>
      <c r="E230" s="169"/>
      <c r="F230" s="168"/>
      <c r="G230" s="170"/>
    </row>
    <row r="231" spans="1:7" ht="348" customHeight="1" x14ac:dyDescent="0.25">
      <c r="A231" s="171"/>
      <c r="B231" s="161"/>
      <c r="C231" s="167"/>
      <c r="D231" s="165"/>
      <c r="E231" s="165"/>
      <c r="F231" s="163"/>
      <c r="G231" s="167"/>
    </row>
    <row r="232" spans="1:7" ht="340.5" customHeight="1" x14ac:dyDescent="0.25">
      <c r="A232" s="161"/>
      <c r="B232" s="136" t="s">
        <v>90</v>
      </c>
      <c r="C232" s="141" t="s">
        <v>20</v>
      </c>
      <c r="D232" s="106">
        <v>2729.5</v>
      </c>
      <c r="E232" s="106">
        <v>2599.3000000000002</v>
      </c>
      <c r="F232" s="146">
        <f t="shared" si="4"/>
        <v>95.229895585272033</v>
      </c>
      <c r="G232" s="141" t="s">
        <v>581</v>
      </c>
    </row>
    <row r="233" spans="1:7" ht="162" customHeight="1" x14ac:dyDescent="0.25">
      <c r="A233" s="182" t="s">
        <v>35</v>
      </c>
      <c r="B233" s="136" t="s">
        <v>390</v>
      </c>
      <c r="C233" s="141" t="s">
        <v>216</v>
      </c>
      <c r="D233" s="106">
        <v>531.1</v>
      </c>
      <c r="E233" s="106">
        <v>531.1</v>
      </c>
      <c r="F233" s="146">
        <f t="shared" si="4"/>
        <v>100</v>
      </c>
      <c r="G233" s="141" t="s">
        <v>519</v>
      </c>
    </row>
    <row r="234" spans="1:7" ht="213" customHeight="1" x14ac:dyDescent="0.25">
      <c r="A234" s="182"/>
      <c r="B234" s="142" t="s">
        <v>351</v>
      </c>
      <c r="C234" s="141" t="s">
        <v>20</v>
      </c>
      <c r="D234" s="106">
        <v>13965.5</v>
      </c>
      <c r="E234" s="106">
        <v>13965.4</v>
      </c>
      <c r="F234" s="146">
        <f t="shared" si="4"/>
        <v>99.999283949733268</v>
      </c>
      <c r="G234" s="141" t="s">
        <v>520</v>
      </c>
    </row>
    <row r="235" spans="1:7" ht="27" customHeight="1" x14ac:dyDescent="0.25">
      <c r="A235" s="159" t="s">
        <v>73</v>
      </c>
      <c r="B235" s="159"/>
      <c r="C235" s="145" t="s">
        <v>96</v>
      </c>
      <c r="D235" s="107">
        <f>SUM(D201:D234)</f>
        <v>252181.40000000002</v>
      </c>
      <c r="E235" s="107">
        <f>SUM(E201:E234)</f>
        <v>234671.8</v>
      </c>
      <c r="F235" s="22">
        <f t="shared" si="4"/>
        <v>93.056744073908689</v>
      </c>
      <c r="G235" s="183"/>
    </row>
    <row r="236" spans="1:7" ht="27" customHeight="1" x14ac:dyDescent="0.25">
      <c r="A236" s="159"/>
      <c r="B236" s="159"/>
      <c r="C236" s="145" t="s">
        <v>156</v>
      </c>
      <c r="D236" s="107">
        <v>0</v>
      </c>
      <c r="E236" s="107">
        <v>0</v>
      </c>
      <c r="F236" s="22">
        <v>0</v>
      </c>
      <c r="G236" s="183"/>
    </row>
    <row r="237" spans="1:7" ht="27" customHeight="1" x14ac:dyDescent="0.25">
      <c r="A237" s="159"/>
      <c r="B237" s="159"/>
      <c r="C237" s="145" t="s">
        <v>19</v>
      </c>
      <c r="D237" s="107">
        <f>D204+D205+D208+D209+D215+D217+D219+D233+D228</f>
        <v>17715.099999999999</v>
      </c>
      <c r="E237" s="107">
        <f>E204+E205+E208+E209+E215+E217+E219+E233+E228</f>
        <v>17715</v>
      </c>
      <c r="F237" s="22">
        <f t="shared" si="4"/>
        <v>99.999435509819307</v>
      </c>
      <c r="G237" s="183"/>
    </row>
    <row r="238" spans="1:7" ht="27" customHeight="1" x14ac:dyDescent="0.25">
      <c r="A238" s="159"/>
      <c r="B238" s="159"/>
      <c r="C238" s="145" t="s">
        <v>20</v>
      </c>
      <c r="D238" s="107">
        <f>D201+D203+D206+D210+D211+D212+D213+D214+D216+D218+D220+D221+D222+D223+D224+D227+D229+D232+D234</f>
        <v>234466.3</v>
      </c>
      <c r="E238" s="107">
        <f>E201+E203+E206+E210+E211+E212+E213+E214+E216+E218+E220+E221+E222+E223+E224+E227+E229+E232+E234</f>
        <v>216956.79999999996</v>
      </c>
      <c r="F238" s="22">
        <f t="shared" si="4"/>
        <v>92.532189060858627</v>
      </c>
      <c r="G238" s="183"/>
    </row>
    <row r="239" spans="1:7" ht="32.25" customHeight="1" x14ac:dyDescent="0.25">
      <c r="A239" s="174" t="s">
        <v>49</v>
      </c>
      <c r="B239" s="174"/>
      <c r="C239" s="174"/>
      <c r="D239" s="174"/>
      <c r="E239" s="174"/>
      <c r="F239" s="174"/>
      <c r="G239" s="174"/>
    </row>
    <row r="240" spans="1:7" ht="57" customHeight="1" x14ac:dyDescent="0.25">
      <c r="A240" s="136" t="s">
        <v>30</v>
      </c>
      <c r="B240" s="136" t="s">
        <v>327</v>
      </c>
      <c r="C240" s="141" t="s">
        <v>20</v>
      </c>
      <c r="D240" s="106">
        <v>0</v>
      </c>
      <c r="E240" s="106">
        <v>0</v>
      </c>
      <c r="F240" s="146">
        <v>0</v>
      </c>
      <c r="G240" s="141" t="s">
        <v>437</v>
      </c>
    </row>
    <row r="241" spans="1:7" ht="110.25" customHeight="1" x14ac:dyDescent="0.25">
      <c r="A241" s="120" t="s">
        <v>28</v>
      </c>
      <c r="B241" s="120" t="s">
        <v>172</v>
      </c>
      <c r="C241" s="141" t="s">
        <v>20</v>
      </c>
      <c r="D241" s="106">
        <v>234.1</v>
      </c>
      <c r="E241" s="106">
        <v>234.1</v>
      </c>
      <c r="F241" s="146">
        <f t="shared" si="4"/>
        <v>100</v>
      </c>
      <c r="G241" s="141" t="s">
        <v>424</v>
      </c>
    </row>
    <row r="242" spans="1:7" ht="157.5" customHeight="1" x14ac:dyDescent="0.25">
      <c r="A242" s="136" t="s">
        <v>33</v>
      </c>
      <c r="B242" s="136" t="s">
        <v>206</v>
      </c>
      <c r="C242" s="141" t="s">
        <v>20</v>
      </c>
      <c r="D242" s="106">
        <v>3535.6</v>
      </c>
      <c r="E242" s="106">
        <v>2926.6</v>
      </c>
      <c r="F242" s="146">
        <f t="shared" si="4"/>
        <v>82.775200814571775</v>
      </c>
      <c r="G242" s="141" t="s">
        <v>607</v>
      </c>
    </row>
    <row r="243" spans="1:7" ht="27" customHeight="1" x14ac:dyDescent="0.25">
      <c r="A243" s="160" t="s">
        <v>34</v>
      </c>
      <c r="B243" s="182" t="s">
        <v>295</v>
      </c>
      <c r="C243" s="141" t="s">
        <v>216</v>
      </c>
      <c r="D243" s="106">
        <v>18366.8</v>
      </c>
      <c r="E243" s="106">
        <v>0</v>
      </c>
      <c r="F243" s="146">
        <f t="shared" si="4"/>
        <v>0</v>
      </c>
      <c r="G243" s="157" t="s">
        <v>628</v>
      </c>
    </row>
    <row r="244" spans="1:7" ht="310.5" customHeight="1" x14ac:dyDescent="0.25">
      <c r="A244" s="171"/>
      <c r="B244" s="182"/>
      <c r="C244" s="141" t="s">
        <v>20</v>
      </c>
      <c r="D244" s="106">
        <v>1816.5</v>
      </c>
      <c r="E244" s="106">
        <v>0</v>
      </c>
      <c r="F244" s="146">
        <f t="shared" si="4"/>
        <v>0</v>
      </c>
      <c r="G244" s="157"/>
    </row>
    <row r="245" spans="1:7" ht="409.5" customHeight="1" x14ac:dyDescent="0.25">
      <c r="A245" s="171"/>
      <c r="B245" s="160" t="s">
        <v>87</v>
      </c>
      <c r="C245" s="166" t="s">
        <v>20</v>
      </c>
      <c r="D245" s="164">
        <v>8507.2000000000007</v>
      </c>
      <c r="E245" s="164">
        <v>5902.4</v>
      </c>
      <c r="F245" s="162">
        <f t="shared" si="4"/>
        <v>69.381230016926835</v>
      </c>
      <c r="G245" s="166" t="s">
        <v>582</v>
      </c>
    </row>
    <row r="246" spans="1:7" ht="371.25" customHeight="1" x14ac:dyDescent="0.25">
      <c r="A246" s="171"/>
      <c r="B246" s="161"/>
      <c r="C246" s="167"/>
      <c r="D246" s="165"/>
      <c r="E246" s="165"/>
      <c r="F246" s="163"/>
      <c r="G246" s="167"/>
    </row>
    <row r="247" spans="1:7" ht="408.75" customHeight="1" x14ac:dyDescent="0.25">
      <c r="A247" s="171"/>
      <c r="B247" s="160" t="s">
        <v>106</v>
      </c>
      <c r="C247" s="166" t="s">
        <v>20</v>
      </c>
      <c r="D247" s="164">
        <v>40639.4</v>
      </c>
      <c r="E247" s="164">
        <v>29737.4</v>
      </c>
      <c r="F247" s="162">
        <f t="shared" si="4"/>
        <v>73.173816542567067</v>
      </c>
      <c r="G247" s="166" t="s">
        <v>583</v>
      </c>
    </row>
    <row r="248" spans="1:7" ht="409.5" customHeight="1" x14ac:dyDescent="0.25">
      <c r="A248" s="171"/>
      <c r="B248" s="171"/>
      <c r="C248" s="170"/>
      <c r="D248" s="169"/>
      <c r="E248" s="169"/>
      <c r="F248" s="168"/>
      <c r="G248" s="170"/>
    </row>
    <row r="249" spans="1:7" ht="409.5" customHeight="1" x14ac:dyDescent="0.25">
      <c r="A249" s="171"/>
      <c r="B249" s="171"/>
      <c r="C249" s="170"/>
      <c r="D249" s="169"/>
      <c r="E249" s="169"/>
      <c r="F249" s="168"/>
      <c r="G249" s="170"/>
    </row>
    <row r="250" spans="1:7" ht="409.5" customHeight="1" x14ac:dyDescent="0.25">
      <c r="A250" s="171"/>
      <c r="B250" s="171"/>
      <c r="C250" s="170"/>
      <c r="D250" s="169"/>
      <c r="E250" s="169"/>
      <c r="F250" s="168"/>
      <c r="G250" s="170"/>
    </row>
    <row r="251" spans="1:7" ht="131.25" customHeight="1" x14ac:dyDescent="0.25">
      <c r="A251" s="161"/>
      <c r="B251" s="161"/>
      <c r="C251" s="167"/>
      <c r="D251" s="165"/>
      <c r="E251" s="165"/>
      <c r="F251" s="163"/>
      <c r="G251" s="167"/>
    </row>
    <row r="252" spans="1:7" ht="82.5" customHeight="1" x14ac:dyDescent="0.25">
      <c r="A252" s="136" t="s">
        <v>35</v>
      </c>
      <c r="B252" s="136" t="s">
        <v>348</v>
      </c>
      <c r="C252" s="141" t="s">
        <v>20</v>
      </c>
      <c r="D252" s="106">
        <v>156.80000000000001</v>
      </c>
      <c r="E252" s="106">
        <v>156.80000000000001</v>
      </c>
      <c r="F252" s="146">
        <f t="shared" si="4"/>
        <v>100</v>
      </c>
      <c r="G252" s="141" t="s">
        <v>525</v>
      </c>
    </row>
    <row r="253" spans="1:7" ht="27" customHeight="1" x14ac:dyDescent="0.25">
      <c r="A253" s="159" t="s">
        <v>73</v>
      </c>
      <c r="B253" s="159"/>
      <c r="C253" s="145" t="s">
        <v>96</v>
      </c>
      <c r="D253" s="107">
        <f>SUM(D240:D252)</f>
        <v>73256.400000000009</v>
      </c>
      <c r="E253" s="107">
        <f>SUM(E240:E252)</f>
        <v>38957.300000000003</v>
      </c>
      <c r="F253" s="22">
        <f>E253/D253*100</f>
        <v>53.179380914159033</v>
      </c>
      <c r="G253" s="157"/>
    </row>
    <row r="254" spans="1:7" ht="27" customHeight="1" x14ac:dyDescent="0.25">
      <c r="A254" s="159"/>
      <c r="B254" s="159"/>
      <c r="C254" s="145" t="s">
        <v>156</v>
      </c>
      <c r="D254" s="107">
        <v>0</v>
      </c>
      <c r="E254" s="107">
        <v>0</v>
      </c>
      <c r="F254" s="22">
        <v>0</v>
      </c>
      <c r="G254" s="157"/>
    </row>
    <row r="255" spans="1:7" ht="27" customHeight="1" x14ac:dyDescent="0.25">
      <c r="A255" s="159"/>
      <c r="B255" s="159"/>
      <c r="C255" s="145" t="s">
        <v>216</v>
      </c>
      <c r="D255" s="107">
        <f>D243</f>
        <v>18366.8</v>
      </c>
      <c r="E255" s="107">
        <f>E243</f>
        <v>0</v>
      </c>
      <c r="F255" s="22">
        <f>E255/D255*100</f>
        <v>0</v>
      </c>
      <c r="G255" s="157"/>
    </row>
    <row r="256" spans="1:7" ht="27" customHeight="1" x14ac:dyDescent="0.25">
      <c r="A256" s="159"/>
      <c r="B256" s="159"/>
      <c r="C256" s="145" t="s">
        <v>20</v>
      </c>
      <c r="D256" s="107">
        <f>D240+D241+D242+D244+D245+D247+D252</f>
        <v>54889.600000000006</v>
      </c>
      <c r="E256" s="107">
        <f>E240+E241+E242+E244+E245+E247+E252</f>
        <v>38957.300000000003</v>
      </c>
      <c r="F256" s="22">
        <f>E256/D256*100</f>
        <v>70.973918556520715</v>
      </c>
      <c r="G256" s="157"/>
    </row>
    <row r="257" spans="1:9" ht="36.75" customHeight="1" x14ac:dyDescent="0.25">
      <c r="A257" s="174" t="s">
        <v>50</v>
      </c>
      <c r="B257" s="174"/>
      <c r="C257" s="174"/>
      <c r="D257" s="174"/>
      <c r="E257" s="174"/>
      <c r="F257" s="174"/>
      <c r="G257" s="174"/>
    </row>
    <row r="258" spans="1:9" ht="114" customHeight="1" x14ac:dyDescent="0.25">
      <c r="A258" s="120" t="s">
        <v>28</v>
      </c>
      <c r="B258" s="136" t="s">
        <v>173</v>
      </c>
      <c r="C258" s="141" t="s">
        <v>20</v>
      </c>
      <c r="D258" s="106">
        <v>543</v>
      </c>
      <c r="E258" s="106">
        <v>543</v>
      </c>
      <c r="F258" s="146">
        <f t="shared" ref="F258:F273" si="5">E258/D258*100</f>
        <v>100</v>
      </c>
      <c r="G258" s="121" t="s">
        <v>425</v>
      </c>
    </row>
    <row r="259" spans="1:9" ht="183" customHeight="1" x14ac:dyDescent="0.25">
      <c r="A259" s="136" t="s">
        <v>33</v>
      </c>
      <c r="B259" s="136" t="s">
        <v>205</v>
      </c>
      <c r="C259" s="141" t="s">
        <v>20</v>
      </c>
      <c r="D259" s="106">
        <v>1047</v>
      </c>
      <c r="E259" s="106">
        <v>47</v>
      </c>
      <c r="F259" s="146">
        <f t="shared" si="5"/>
        <v>4.4890162368672399</v>
      </c>
      <c r="G259" s="121" t="s">
        <v>608</v>
      </c>
    </row>
    <row r="260" spans="1:9" ht="186.75" customHeight="1" x14ac:dyDescent="0.25">
      <c r="A260" s="136" t="s">
        <v>34</v>
      </c>
      <c r="B260" s="136" t="s">
        <v>88</v>
      </c>
      <c r="C260" s="141" t="s">
        <v>20</v>
      </c>
      <c r="D260" s="106">
        <v>1500</v>
      </c>
      <c r="E260" s="106">
        <v>0</v>
      </c>
      <c r="F260" s="146">
        <f t="shared" si="5"/>
        <v>0</v>
      </c>
      <c r="G260" s="121" t="s">
        <v>584</v>
      </c>
    </row>
    <row r="261" spans="1:9" ht="53.25" customHeight="1" x14ac:dyDescent="0.25">
      <c r="A261" s="136" t="s">
        <v>35</v>
      </c>
      <c r="B261" s="136" t="s">
        <v>349</v>
      </c>
      <c r="C261" s="141" t="s">
        <v>20</v>
      </c>
      <c r="D261" s="106">
        <v>475.8</v>
      </c>
      <c r="E261" s="106">
        <v>475.8</v>
      </c>
      <c r="F261" s="146">
        <f t="shared" si="5"/>
        <v>100</v>
      </c>
      <c r="G261" s="121" t="s">
        <v>393</v>
      </c>
    </row>
    <row r="262" spans="1:9" ht="27" customHeight="1" x14ac:dyDescent="0.25">
      <c r="A262" s="159" t="s">
        <v>73</v>
      </c>
      <c r="B262" s="159"/>
      <c r="C262" s="145" t="s">
        <v>96</v>
      </c>
      <c r="D262" s="107">
        <f>SUM(D258:D261)</f>
        <v>3565.8</v>
      </c>
      <c r="E262" s="107">
        <f>SUM(E258:E261)</f>
        <v>1065.8</v>
      </c>
      <c r="F262" s="22">
        <f t="shared" si="5"/>
        <v>29.889505861237311</v>
      </c>
      <c r="G262" s="157"/>
    </row>
    <row r="263" spans="1:9" ht="27" customHeight="1" x14ac:dyDescent="0.25">
      <c r="A263" s="159"/>
      <c r="B263" s="159"/>
      <c r="C263" s="145" t="s">
        <v>156</v>
      </c>
      <c r="D263" s="107">
        <v>0</v>
      </c>
      <c r="E263" s="107">
        <v>0</v>
      </c>
      <c r="F263" s="22">
        <v>0</v>
      </c>
      <c r="G263" s="157"/>
    </row>
    <row r="264" spans="1:9" ht="27" customHeight="1" x14ac:dyDescent="0.25">
      <c r="A264" s="159"/>
      <c r="B264" s="159"/>
      <c r="C264" s="145" t="s">
        <v>216</v>
      </c>
      <c r="D264" s="107">
        <v>0</v>
      </c>
      <c r="E264" s="107">
        <v>0</v>
      </c>
      <c r="F264" s="22">
        <v>0</v>
      </c>
      <c r="G264" s="157"/>
    </row>
    <row r="265" spans="1:9" ht="27" customHeight="1" x14ac:dyDescent="0.25">
      <c r="A265" s="159"/>
      <c r="B265" s="159"/>
      <c r="C265" s="145" t="s">
        <v>20</v>
      </c>
      <c r="D265" s="107">
        <f>D258+D259+D260+D261</f>
        <v>3565.8</v>
      </c>
      <c r="E265" s="107">
        <f>E258+E259+E260+E261</f>
        <v>1065.8</v>
      </c>
      <c r="F265" s="22">
        <f t="shared" si="5"/>
        <v>29.889505861237311</v>
      </c>
      <c r="G265" s="157"/>
    </row>
    <row r="266" spans="1:9" ht="30.75" customHeight="1" x14ac:dyDescent="0.25">
      <c r="A266" s="174" t="s">
        <v>51</v>
      </c>
      <c r="B266" s="174"/>
      <c r="C266" s="174"/>
      <c r="D266" s="174"/>
      <c r="E266" s="174"/>
      <c r="F266" s="174"/>
      <c r="G266" s="174"/>
    </row>
    <row r="267" spans="1:9" s="117" customFormat="1" ht="66" customHeight="1" x14ac:dyDescent="0.25">
      <c r="A267" s="173" t="s">
        <v>30</v>
      </c>
      <c r="B267" s="144" t="s">
        <v>601</v>
      </c>
      <c r="C267" s="143" t="s">
        <v>20</v>
      </c>
      <c r="D267" s="115">
        <v>0</v>
      </c>
      <c r="E267" s="115">
        <v>0</v>
      </c>
      <c r="F267" s="146">
        <v>0</v>
      </c>
      <c r="G267" s="141" t="s">
        <v>437</v>
      </c>
      <c r="H267" s="116"/>
      <c r="I267" s="116"/>
    </row>
    <row r="268" spans="1:9" s="117" customFormat="1" ht="82.5" customHeight="1" x14ac:dyDescent="0.25">
      <c r="A268" s="173"/>
      <c r="B268" s="144" t="s">
        <v>602</v>
      </c>
      <c r="C268" s="143" t="s">
        <v>20</v>
      </c>
      <c r="D268" s="115">
        <v>0</v>
      </c>
      <c r="E268" s="115">
        <v>0</v>
      </c>
      <c r="F268" s="146">
        <v>0</v>
      </c>
      <c r="G268" s="141" t="s">
        <v>437</v>
      </c>
      <c r="H268" s="116"/>
      <c r="I268" s="116"/>
    </row>
    <row r="269" spans="1:9" ht="132" customHeight="1" x14ac:dyDescent="0.25">
      <c r="A269" s="172" t="s">
        <v>28</v>
      </c>
      <c r="B269" s="136" t="s">
        <v>175</v>
      </c>
      <c r="C269" s="141" t="s">
        <v>20</v>
      </c>
      <c r="D269" s="106">
        <v>92.8</v>
      </c>
      <c r="E269" s="106">
        <v>92.8</v>
      </c>
      <c r="F269" s="146">
        <f t="shared" si="5"/>
        <v>100</v>
      </c>
      <c r="G269" s="121" t="s">
        <v>426</v>
      </c>
    </row>
    <row r="270" spans="1:9" ht="81.75" customHeight="1" x14ac:dyDescent="0.25">
      <c r="A270" s="172"/>
      <c r="B270" s="136" t="s">
        <v>261</v>
      </c>
      <c r="C270" s="141" t="s">
        <v>20</v>
      </c>
      <c r="D270" s="106">
        <v>49.8</v>
      </c>
      <c r="E270" s="106">
        <v>49.8</v>
      </c>
      <c r="F270" s="146">
        <f t="shared" si="5"/>
        <v>100</v>
      </c>
      <c r="G270" s="121" t="s">
        <v>427</v>
      </c>
    </row>
    <row r="271" spans="1:9" ht="293.25" customHeight="1" x14ac:dyDescent="0.25">
      <c r="A271" s="136" t="s">
        <v>33</v>
      </c>
      <c r="B271" s="136" t="s">
        <v>228</v>
      </c>
      <c r="C271" s="141" t="s">
        <v>20</v>
      </c>
      <c r="D271" s="118">
        <v>17242</v>
      </c>
      <c r="E271" s="106">
        <v>16855</v>
      </c>
      <c r="F271" s="146">
        <f t="shared" si="5"/>
        <v>97.75548080269111</v>
      </c>
      <c r="G271" s="121" t="s">
        <v>625</v>
      </c>
    </row>
    <row r="272" spans="1:9" ht="55.5" customHeight="1" x14ac:dyDescent="0.25">
      <c r="A272" s="142" t="s">
        <v>34</v>
      </c>
      <c r="B272" s="142" t="s">
        <v>507</v>
      </c>
      <c r="C272" s="141" t="s">
        <v>20</v>
      </c>
      <c r="D272" s="118">
        <v>0</v>
      </c>
      <c r="E272" s="106">
        <v>0</v>
      </c>
      <c r="F272" s="146">
        <v>0</v>
      </c>
      <c r="G272" s="121" t="s">
        <v>575</v>
      </c>
    </row>
    <row r="273" spans="1:9" ht="210.75" customHeight="1" x14ac:dyDescent="0.25">
      <c r="A273" s="136" t="s">
        <v>35</v>
      </c>
      <c r="B273" s="136" t="s">
        <v>350</v>
      </c>
      <c r="C273" s="141" t="s">
        <v>20</v>
      </c>
      <c r="D273" s="106">
        <v>2963.6</v>
      </c>
      <c r="E273" s="106">
        <v>2875.1</v>
      </c>
      <c r="F273" s="146">
        <f t="shared" si="5"/>
        <v>97.013767040086378</v>
      </c>
      <c r="G273" s="121" t="s">
        <v>526</v>
      </c>
    </row>
    <row r="274" spans="1:9" ht="27" customHeight="1" x14ac:dyDescent="0.25">
      <c r="A274" s="159" t="s">
        <v>73</v>
      </c>
      <c r="B274" s="159"/>
      <c r="C274" s="145" t="s">
        <v>96</v>
      </c>
      <c r="D274" s="107">
        <f>SUM(D267:D273)</f>
        <v>20348.199999999997</v>
      </c>
      <c r="E274" s="107">
        <f>SUM(E267:E273)</f>
        <v>19872.699999999997</v>
      </c>
      <c r="F274" s="22">
        <f>E274/D274*100</f>
        <v>97.663183967132227</v>
      </c>
      <c r="G274" s="157"/>
    </row>
    <row r="275" spans="1:9" ht="27" customHeight="1" x14ac:dyDescent="0.25">
      <c r="A275" s="159"/>
      <c r="B275" s="159"/>
      <c r="C275" s="145" t="s">
        <v>156</v>
      </c>
      <c r="D275" s="107">
        <v>0</v>
      </c>
      <c r="E275" s="107">
        <v>0</v>
      </c>
      <c r="F275" s="22">
        <v>0</v>
      </c>
      <c r="G275" s="157"/>
    </row>
    <row r="276" spans="1:9" ht="27" customHeight="1" x14ac:dyDescent="0.25">
      <c r="A276" s="159"/>
      <c r="B276" s="159"/>
      <c r="C276" s="145" t="s">
        <v>216</v>
      </c>
      <c r="D276" s="107">
        <v>0</v>
      </c>
      <c r="E276" s="107">
        <v>0</v>
      </c>
      <c r="F276" s="22">
        <v>0</v>
      </c>
      <c r="G276" s="157"/>
    </row>
    <row r="277" spans="1:9" ht="27" customHeight="1" x14ac:dyDescent="0.25">
      <c r="A277" s="159"/>
      <c r="B277" s="159"/>
      <c r="C277" s="145" t="s">
        <v>20</v>
      </c>
      <c r="D277" s="107">
        <f>D267+D268+D269+D270+D271+D273+D272</f>
        <v>20348.199999999997</v>
      </c>
      <c r="E277" s="107">
        <f>E267+E268+E269+E270+E271+E273+E272</f>
        <v>19872.699999999997</v>
      </c>
      <c r="F277" s="22">
        <f>E277/D277*100</f>
        <v>97.663183967132227</v>
      </c>
      <c r="G277" s="157"/>
    </row>
    <row r="278" spans="1:9" s="24" customFormat="1" ht="36.75" customHeight="1" x14ac:dyDescent="0.25">
      <c r="A278" s="158" t="s">
        <v>214</v>
      </c>
      <c r="B278" s="158"/>
      <c r="C278" s="158"/>
      <c r="D278" s="158"/>
      <c r="E278" s="158"/>
      <c r="F278" s="158"/>
      <c r="G278" s="158"/>
      <c r="H278" s="45"/>
      <c r="I278" s="45"/>
    </row>
    <row r="279" spans="1:9" ht="80.25" customHeight="1" x14ac:dyDescent="0.25">
      <c r="A279" s="136" t="s">
        <v>24</v>
      </c>
      <c r="B279" s="136" t="s">
        <v>283</v>
      </c>
      <c r="C279" s="141" t="s">
        <v>20</v>
      </c>
      <c r="D279" s="106">
        <v>35</v>
      </c>
      <c r="E279" s="106">
        <v>35</v>
      </c>
      <c r="F279" s="146">
        <f t="shared" ref="F279:F299" si="6">E279/D279*100</f>
        <v>100</v>
      </c>
      <c r="G279" s="141" t="s">
        <v>402</v>
      </c>
    </row>
    <row r="280" spans="1:9" ht="63" customHeight="1" x14ac:dyDescent="0.25">
      <c r="A280" s="136" t="s">
        <v>26</v>
      </c>
      <c r="B280" s="136" t="s">
        <v>372</v>
      </c>
      <c r="C280" s="141" t="s">
        <v>20</v>
      </c>
      <c r="D280" s="106">
        <v>6</v>
      </c>
      <c r="E280" s="106">
        <v>6</v>
      </c>
      <c r="F280" s="146">
        <f t="shared" si="6"/>
        <v>100</v>
      </c>
      <c r="G280" s="141" t="s">
        <v>373</v>
      </c>
    </row>
    <row r="281" spans="1:9" ht="63" customHeight="1" x14ac:dyDescent="0.25">
      <c r="A281" s="136" t="s">
        <v>25</v>
      </c>
      <c r="B281" s="136" t="s">
        <v>464</v>
      </c>
      <c r="C281" s="141" t="s">
        <v>20</v>
      </c>
      <c r="D281" s="106">
        <v>0</v>
      </c>
      <c r="E281" s="106">
        <v>0</v>
      </c>
      <c r="F281" s="146">
        <v>0</v>
      </c>
      <c r="G281" s="141" t="s">
        <v>465</v>
      </c>
    </row>
    <row r="282" spans="1:9" ht="81.75" customHeight="1" x14ac:dyDescent="0.25">
      <c r="A282" s="120" t="s">
        <v>30</v>
      </c>
      <c r="B282" s="136" t="s">
        <v>223</v>
      </c>
      <c r="C282" s="141" t="s">
        <v>20</v>
      </c>
      <c r="D282" s="106">
        <v>180</v>
      </c>
      <c r="E282" s="106">
        <v>179.9</v>
      </c>
      <c r="F282" s="146">
        <f t="shared" si="6"/>
        <v>99.944444444444443</v>
      </c>
      <c r="G282" s="141" t="s">
        <v>550</v>
      </c>
    </row>
    <row r="283" spans="1:9" ht="79.5" customHeight="1" x14ac:dyDescent="0.25">
      <c r="A283" s="120" t="s">
        <v>27</v>
      </c>
      <c r="B283" s="136" t="s">
        <v>227</v>
      </c>
      <c r="C283" s="141" t="s">
        <v>20</v>
      </c>
      <c r="D283" s="106">
        <v>290</v>
      </c>
      <c r="E283" s="106">
        <v>289.10000000000002</v>
      </c>
      <c r="F283" s="146">
        <f t="shared" si="6"/>
        <v>99.689655172413808</v>
      </c>
      <c r="G283" s="141" t="s">
        <v>538</v>
      </c>
    </row>
    <row r="284" spans="1:9" ht="79.5" customHeight="1" x14ac:dyDescent="0.25">
      <c r="A284" s="136" t="s">
        <v>28</v>
      </c>
      <c r="B284" s="136" t="s">
        <v>225</v>
      </c>
      <c r="C284" s="141" t="s">
        <v>20</v>
      </c>
      <c r="D284" s="106">
        <v>145.69999999999999</v>
      </c>
      <c r="E284" s="106">
        <v>145.69999999999999</v>
      </c>
      <c r="F284" s="146">
        <f t="shared" si="6"/>
        <v>100</v>
      </c>
      <c r="G284" s="121" t="s">
        <v>289</v>
      </c>
    </row>
    <row r="285" spans="1:9" ht="107.25" customHeight="1" x14ac:dyDescent="0.25">
      <c r="A285" s="136" t="s">
        <v>29</v>
      </c>
      <c r="B285" s="136" t="s">
        <v>224</v>
      </c>
      <c r="C285" s="141" t="s">
        <v>20</v>
      </c>
      <c r="D285" s="106">
        <v>1050</v>
      </c>
      <c r="E285" s="106">
        <v>1017.8</v>
      </c>
      <c r="F285" s="146">
        <f t="shared" si="6"/>
        <v>96.933333333333323</v>
      </c>
      <c r="G285" s="141" t="s">
        <v>486</v>
      </c>
    </row>
    <row r="286" spans="1:9" ht="59.25" customHeight="1" x14ac:dyDescent="0.25">
      <c r="A286" s="120" t="s">
        <v>31</v>
      </c>
      <c r="B286" s="136" t="s">
        <v>127</v>
      </c>
      <c r="C286" s="141" t="s">
        <v>20</v>
      </c>
      <c r="D286" s="106">
        <v>230.8</v>
      </c>
      <c r="E286" s="106">
        <v>230.8</v>
      </c>
      <c r="F286" s="146">
        <f t="shared" si="6"/>
        <v>100</v>
      </c>
      <c r="G286" s="121" t="s">
        <v>461</v>
      </c>
    </row>
    <row r="287" spans="1:9" ht="134.25" customHeight="1" x14ac:dyDescent="0.25">
      <c r="A287" s="120" t="s">
        <v>32</v>
      </c>
      <c r="B287" s="136" t="s">
        <v>217</v>
      </c>
      <c r="C287" s="141" t="s">
        <v>20</v>
      </c>
      <c r="D287" s="106">
        <v>191.2</v>
      </c>
      <c r="E287" s="106">
        <v>191.1</v>
      </c>
      <c r="F287" s="146">
        <f t="shared" si="6"/>
        <v>99.94769874476988</v>
      </c>
      <c r="G287" s="141" t="s">
        <v>441</v>
      </c>
    </row>
    <row r="288" spans="1:9" ht="265.5" customHeight="1" x14ac:dyDescent="0.25">
      <c r="A288" s="136" t="s">
        <v>33</v>
      </c>
      <c r="B288" s="136" t="s">
        <v>148</v>
      </c>
      <c r="C288" s="141" t="s">
        <v>20</v>
      </c>
      <c r="D288" s="106">
        <v>14890.1</v>
      </c>
      <c r="E288" s="106">
        <v>74.8</v>
      </c>
      <c r="F288" s="146">
        <f t="shared" si="6"/>
        <v>0.50234719713097964</v>
      </c>
      <c r="G288" s="141" t="s">
        <v>609</v>
      </c>
    </row>
    <row r="289" spans="1:9" ht="156" customHeight="1" x14ac:dyDescent="0.25">
      <c r="A289" s="127" t="s">
        <v>34</v>
      </c>
      <c r="B289" s="136" t="s">
        <v>410</v>
      </c>
      <c r="C289" s="141" t="s">
        <v>156</v>
      </c>
      <c r="D289" s="106">
        <v>70000</v>
      </c>
      <c r="E289" s="106">
        <v>70000</v>
      </c>
      <c r="F289" s="146">
        <f t="shared" si="6"/>
        <v>100</v>
      </c>
      <c r="G289" s="141" t="s">
        <v>600</v>
      </c>
    </row>
    <row r="290" spans="1:9" ht="409.5" customHeight="1" x14ac:dyDescent="0.25">
      <c r="A290" s="170"/>
      <c r="B290" s="160" t="s">
        <v>229</v>
      </c>
      <c r="C290" s="166" t="s">
        <v>20</v>
      </c>
      <c r="D290" s="164">
        <f>80869</f>
        <v>80869</v>
      </c>
      <c r="E290" s="164">
        <v>776.5</v>
      </c>
      <c r="F290" s="162">
        <f t="shared" si="6"/>
        <v>0.9601948830825161</v>
      </c>
      <c r="G290" s="166" t="s">
        <v>597</v>
      </c>
    </row>
    <row r="291" spans="1:9" ht="81.75" customHeight="1" x14ac:dyDescent="0.25">
      <c r="A291" s="167"/>
      <c r="B291" s="161"/>
      <c r="C291" s="167"/>
      <c r="D291" s="165"/>
      <c r="E291" s="165"/>
      <c r="F291" s="163"/>
      <c r="G291" s="167"/>
    </row>
    <row r="292" spans="1:9" ht="88.5" customHeight="1" x14ac:dyDescent="0.25">
      <c r="A292" s="136" t="s">
        <v>35</v>
      </c>
      <c r="B292" s="136" t="s">
        <v>352</v>
      </c>
      <c r="C292" s="141" t="s">
        <v>20</v>
      </c>
      <c r="D292" s="106">
        <v>1086.0999999999999</v>
      </c>
      <c r="E292" s="106">
        <v>1086.0999999999999</v>
      </c>
      <c r="F292" s="146">
        <f t="shared" si="6"/>
        <v>100</v>
      </c>
      <c r="G292" s="141" t="s">
        <v>403</v>
      </c>
    </row>
    <row r="293" spans="1:9" ht="27" customHeight="1" x14ac:dyDescent="0.25">
      <c r="A293" s="159" t="s">
        <v>73</v>
      </c>
      <c r="B293" s="159"/>
      <c r="C293" s="145" t="s">
        <v>96</v>
      </c>
      <c r="D293" s="107">
        <f>SUM(D279:D292)</f>
        <v>168973.9</v>
      </c>
      <c r="E293" s="107">
        <f>SUM(E279:E292)</f>
        <v>74032.800000000003</v>
      </c>
      <c r="F293" s="22">
        <f t="shared" si="6"/>
        <v>43.813156943172885</v>
      </c>
      <c r="G293" s="157"/>
    </row>
    <row r="294" spans="1:9" ht="27" customHeight="1" x14ac:dyDescent="0.25">
      <c r="A294" s="159"/>
      <c r="B294" s="159"/>
      <c r="C294" s="145" t="s">
        <v>156</v>
      </c>
      <c r="D294" s="107">
        <f>D289</f>
        <v>70000</v>
      </c>
      <c r="E294" s="107">
        <f>E289</f>
        <v>70000</v>
      </c>
      <c r="F294" s="22">
        <f t="shared" si="6"/>
        <v>100</v>
      </c>
      <c r="G294" s="157"/>
    </row>
    <row r="295" spans="1:9" ht="27" customHeight="1" x14ac:dyDescent="0.25">
      <c r="A295" s="159"/>
      <c r="B295" s="159"/>
      <c r="C295" s="145" t="s">
        <v>216</v>
      </c>
      <c r="D295" s="107">
        <v>0</v>
      </c>
      <c r="E295" s="107">
        <v>0</v>
      </c>
      <c r="F295" s="22">
        <v>0</v>
      </c>
      <c r="G295" s="157"/>
    </row>
    <row r="296" spans="1:9" ht="27" customHeight="1" x14ac:dyDescent="0.25">
      <c r="A296" s="159"/>
      <c r="B296" s="159"/>
      <c r="C296" s="145" t="s">
        <v>20</v>
      </c>
      <c r="D296" s="107">
        <f>D279+D280+D282+D283+D284+D285+D286+D287+D288+D290+D292+D281</f>
        <v>98973.900000000009</v>
      </c>
      <c r="E296" s="107">
        <f>E279+E280+E282+E283+E284+E285+E286+E287+E288+E290+E292+E281</f>
        <v>4032.8</v>
      </c>
      <c r="F296" s="22">
        <f t="shared" si="6"/>
        <v>4.0746095687853057</v>
      </c>
      <c r="G296" s="157"/>
    </row>
    <row r="297" spans="1:9" ht="32.25" customHeight="1" x14ac:dyDescent="0.25">
      <c r="A297" s="174" t="s">
        <v>52</v>
      </c>
      <c r="B297" s="174"/>
      <c r="C297" s="174"/>
      <c r="D297" s="174"/>
      <c r="E297" s="174"/>
      <c r="F297" s="174"/>
      <c r="G297" s="174"/>
    </row>
    <row r="298" spans="1:9" s="117" customFormat="1" ht="84" customHeight="1" x14ac:dyDescent="0.25">
      <c r="A298" s="144" t="s">
        <v>30</v>
      </c>
      <c r="B298" s="144" t="s">
        <v>328</v>
      </c>
      <c r="C298" s="143" t="s">
        <v>20</v>
      </c>
      <c r="D298" s="115">
        <v>123.7</v>
      </c>
      <c r="E298" s="115">
        <v>123.65</v>
      </c>
      <c r="F298" s="146">
        <f t="shared" si="6"/>
        <v>99.959579628132573</v>
      </c>
      <c r="G298" s="121" t="s">
        <v>627</v>
      </c>
      <c r="H298" s="116"/>
      <c r="I298" s="116"/>
    </row>
    <row r="299" spans="1:9" ht="80.25" customHeight="1" x14ac:dyDescent="0.25">
      <c r="A299" s="160" t="s">
        <v>34</v>
      </c>
      <c r="B299" s="136" t="s">
        <v>128</v>
      </c>
      <c r="C299" s="141" t="s">
        <v>20</v>
      </c>
      <c r="D299" s="106">
        <v>8022.3</v>
      </c>
      <c r="E299" s="106">
        <v>4502.3</v>
      </c>
      <c r="F299" s="146">
        <f t="shared" si="6"/>
        <v>56.122309063485531</v>
      </c>
      <c r="G299" s="141" t="s">
        <v>585</v>
      </c>
    </row>
    <row r="300" spans="1:9" ht="60" customHeight="1" x14ac:dyDescent="0.25">
      <c r="A300" s="161"/>
      <c r="B300" s="136" t="s">
        <v>509</v>
      </c>
      <c r="C300" s="141" t="s">
        <v>20</v>
      </c>
      <c r="D300" s="106">
        <v>0</v>
      </c>
      <c r="E300" s="106">
        <v>0</v>
      </c>
      <c r="F300" s="146">
        <v>0</v>
      </c>
      <c r="G300" s="141" t="s">
        <v>575</v>
      </c>
    </row>
    <row r="301" spans="1:9" ht="27" customHeight="1" x14ac:dyDescent="0.25">
      <c r="A301" s="159" t="s">
        <v>73</v>
      </c>
      <c r="B301" s="159"/>
      <c r="C301" s="145" t="s">
        <v>96</v>
      </c>
      <c r="D301" s="107">
        <f>SUM(D298:D299)</f>
        <v>8146</v>
      </c>
      <c r="E301" s="107">
        <f>SUM(E298:E299)</f>
        <v>4625.95</v>
      </c>
      <c r="F301" s="22">
        <f>E301/D301*100</f>
        <v>56.787994107537443</v>
      </c>
      <c r="G301" s="157"/>
    </row>
    <row r="302" spans="1:9" ht="27" customHeight="1" x14ac:dyDescent="0.25">
      <c r="A302" s="159"/>
      <c r="B302" s="159"/>
      <c r="C302" s="145" t="s">
        <v>156</v>
      </c>
      <c r="D302" s="107">
        <v>0</v>
      </c>
      <c r="E302" s="107">
        <v>0</v>
      </c>
      <c r="F302" s="22">
        <v>0</v>
      </c>
      <c r="G302" s="157"/>
    </row>
    <row r="303" spans="1:9" ht="27" customHeight="1" x14ac:dyDescent="0.25">
      <c r="A303" s="159"/>
      <c r="B303" s="159"/>
      <c r="C303" s="145" t="s">
        <v>19</v>
      </c>
      <c r="D303" s="107">
        <v>0</v>
      </c>
      <c r="E303" s="107">
        <v>0</v>
      </c>
      <c r="F303" s="22">
        <v>0</v>
      </c>
      <c r="G303" s="157"/>
    </row>
    <row r="304" spans="1:9" ht="27" customHeight="1" x14ac:dyDescent="0.25">
      <c r="A304" s="159"/>
      <c r="B304" s="159"/>
      <c r="C304" s="145" t="s">
        <v>20</v>
      </c>
      <c r="D304" s="107">
        <f>D298+D299+D300</f>
        <v>8146</v>
      </c>
      <c r="E304" s="107">
        <f>E298+E299+E300</f>
        <v>4625.95</v>
      </c>
      <c r="F304" s="22">
        <f>E304/D304*100</f>
        <v>56.787994107537443</v>
      </c>
      <c r="G304" s="157"/>
    </row>
    <row r="305" spans="1:9" ht="32.25" customHeight="1" x14ac:dyDescent="0.25">
      <c r="A305" s="174" t="s">
        <v>47</v>
      </c>
      <c r="B305" s="174"/>
      <c r="C305" s="174"/>
      <c r="D305" s="174"/>
      <c r="E305" s="174"/>
      <c r="F305" s="174"/>
      <c r="G305" s="174"/>
    </row>
    <row r="306" spans="1:9" ht="83.25" customHeight="1" x14ac:dyDescent="0.25">
      <c r="A306" s="136" t="s">
        <v>24</v>
      </c>
      <c r="B306" s="136" t="s">
        <v>44</v>
      </c>
      <c r="C306" s="141" t="s">
        <v>20</v>
      </c>
      <c r="D306" s="106">
        <v>60</v>
      </c>
      <c r="E306" s="106">
        <v>60</v>
      </c>
      <c r="F306" s="146">
        <f t="shared" ref="F306:F359" si="7">E306/D306*100</f>
        <v>100</v>
      </c>
      <c r="G306" s="141" t="s">
        <v>417</v>
      </c>
    </row>
    <row r="307" spans="1:9" ht="63" customHeight="1" x14ac:dyDescent="0.25">
      <c r="A307" s="136" t="s">
        <v>25</v>
      </c>
      <c r="B307" s="136" t="s">
        <v>275</v>
      </c>
      <c r="C307" s="141" t="s">
        <v>20</v>
      </c>
      <c r="D307" s="106">
        <v>129.6</v>
      </c>
      <c r="E307" s="106">
        <v>129.6</v>
      </c>
      <c r="F307" s="146">
        <f t="shared" si="7"/>
        <v>100</v>
      </c>
      <c r="G307" s="141" t="s">
        <v>472</v>
      </c>
    </row>
    <row r="308" spans="1:9" ht="58.5" customHeight="1" x14ac:dyDescent="0.25">
      <c r="A308" s="136" t="s">
        <v>26</v>
      </c>
      <c r="B308" s="136" t="s">
        <v>59</v>
      </c>
      <c r="C308" s="141" t="s">
        <v>20</v>
      </c>
      <c r="D308" s="106">
        <v>4.8</v>
      </c>
      <c r="E308" s="106">
        <v>4.8</v>
      </c>
      <c r="F308" s="146">
        <f t="shared" si="7"/>
        <v>100</v>
      </c>
      <c r="G308" s="141" t="s">
        <v>530</v>
      </c>
    </row>
    <row r="309" spans="1:9" ht="88.5" customHeight="1" x14ac:dyDescent="0.25">
      <c r="A309" s="136" t="s">
        <v>30</v>
      </c>
      <c r="B309" s="136" t="s">
        <v>329</v>
      </c>
      <c r="C309" s="141" t="s">
        <v>20</v>
      </c>
      <c r="D309" s="106">
        <v>320</v>
      </c>
      <c r="E309" s="106">
        <v>320</v>
      </c>
      <c r="F309" s="146">
        <f t="shared" si="7"/>
        <v>100</v>
      </c>
      <c r="G309" s="141" t="s">
        <v>379</v>
      </c>
    </row>
    <row r="310" spans="1:9" ht="64.5" customHeight="1" x14ac:dyDescent="0.25">
      <c r="A310" s="136" t="s">
        <v>27</v>
      </c>
      <c r="B310" s="136" t="s">
        <v>189</v>
      </c>
      <c r="C310" s="141" t="s">
        <v>20</v>
      </c>
      <c r="D310" s="106">
        <v>35.299999999999997</v>
      </c>
      <c r="E310" s="106">
        <v>35.299999999999997</v>
      </c>
      <c r="F310" s="146">
        <f t="shared" si="7"/>
        <v>100</v>
      </c>
      <c r="G310" s="141" t="s">
        <v>539</v>
      </c>
    </row>
    <row r="311" spans="1:9" ht="81.75" customHeight="1" x14ac:dyDescent="0.25">
      <c r="A311" s="136" t="s">
        <v>28</v>
      </c>
      <c r="B311" s="136" t="s">
        <v>176</v>
      </c>
      <c r="C311" s="141" t="s">
        <v>20</v>
      </c>
      <c r="D311" s="106">
        <v>4.3</v>
      </c>
      <c r="E311" s="106">
        <v>4.3</v>
      </c>
      <c r="F311" s="146">
        <f t="shared" si="7"/>
        <v>100</v>
      </c>
      <c r="G311" s="141" t="s">
        <v>428</v>
      </c>
    </row>
    <row r="312" spans="1:9" ht="57.75" customHeight="1" x14ac:dyDescent="0.25">
      <c r="A312" s="136" t="s">
        <v>31</v>
      </c>
      <c r="B312" s="136" t="s">
        <v>67</v>
      </c>
      <c r="C312" s="141" t="s">
        <v>20</v>
      </c>
      <c r="D312" s="106">
        <v>66.8</v>
      </c>
      <c r="E312" s="106">
        <v>66.8</v>
      </c>
      <c r="F312" s="146">
        <f t="shared" si="7"/>
        <v>100</v>
      </c>
      <c r="G312" s="141" t="s">
        <v>385</v>
      </c>
    </row>
    <row r="313" spans="1:9" ht="57" customHeight="1" x14ac:dyDescent="0.25">
      <c r="A313" s="136" t="s">
        <v>32</v>
      </c>
      <c r="B313" s="136" t="s">
        <v>307</v>
      </c>
      <c r="C313" s="141" t="s">
        <v>20</v>
      </c>
      <c r="D313" s="106">
        <v>0</v>
      </c>
      <c r="E313" s="106">
        <v>0</v>
      </c>
      <c r="F313" s="146">
        <v>0</v>
      </c>
      <c r="G313" s="141" t="s">
        <v>437</v>
      </c>
    </row>
    <row r="314" spans="1:9" s="117" customFormat="1" ht="108.75" customHeight="1" x14ac:dyDescent="0.25">
      <c r="A314" s="144" t="s">
        <v>33</v>
      </c>
      <c r="B314" s="144" t="s">
        <v>207</v>
      </c>
      <c r="C314" s="143" t="s">
        <v>20</v>
      </c>
      <c r="D314" s="115">
        <v>340</v>
      </c>
      <c r="E314" s="115">
        <v>305.10000000000002</v>
      </c>
      <c r="F314" s="146">
        <f t="shared" si="7"/>
        <v>89.735294117647072</v>
      </c>
      <c r="G314" s="143" t="s">
        <v>610</v>
      </c>
      <c r="H314" s="116"/>
      <c r="I314" s="116"/>
    </row>
    <row r="315" spans="1:9" ht="111.75" customHeight="1" x14ac:dyDescent="0.25">
      <c r="A315" s="136" t="s">
        <v>34</v>
      </c>
      <c r="B315" s="136" t="s">
        <v>91</v>
      </c>
      <c r="C315" s="141" t="s">
        <v>20</v>
      </c>
      <c r="D315" s="106">
        <v>4084.2</v>
      </c>
      <c r="E315" s="106">
        <v>3983.4</v>
      </c>
      <c r="F315" s="146">
        <f t="shared" si="7"/>
        <v>97.531952401939179</v>
      </c>
      <c r="G315" s="141" t="s">
        <v>504</v>
      </c>
    </row>
    <row r="316" spans="1:9" ht="82.5" customHeight="1" x14ac:dyDescent="0.25">
      <c r="A316" s="136" t="s">
        <v>35</v>
      </c>
      <c r="B316" s="136" t="s">
        <v>353</v>
      </c>
      <c r="C316" s="141" t="s">
        <v>20</v>
      </c>
      <c r="D316" s="106">
        <v>50.5</v>
      </c>
      <c r="E316" s="106">
        <v>50.5</v>
      </c>
      <c r="F316" s="146">
        <f t="shared" si="7"/>
        <v>100</v>
      </c>
      <c r="G316" s="141" t="s">
        <v>527</v>
      </c>
    </row>
    <row r="317" spans="1:9" ht="27" customHeight="1" x14ac:dyDescent="0.25">
      <c r="A317" s="159" t="s">
        <v>73</v>
      </c>
      <c r="B317" s="159"/>
      <c r="C317" s="145" t="s">
        <v>96</v>
      </c>
      <c r="D317" s="107">
        <f>SUM(D306:D316)</f>
        <v>5095.5</v>
      </c>
      <c r="E317" s="107">
        <f>SUM(E306:E316)</f>
        <v>4959.8</v>
      </c>
      <c r="F317" s="22">
        <f t="shared" si="7"/>
        <v>97.33686586203514</v>
      </c>
      <c r="G317" s="157"/>
    </row>
    <row r="318" spans="1:9" ht="27" customHeight="1" x14ac:dyDescent="0.25">
      <c r="A318" s="159"/>
      <c r="B318" s="159"/>
      <c r="C318" s="145" t="s">
        <v>156</v>
      </c>
      <c r="D318" s="107">
        <v>0</v>
      </c>
      <c r="E318" s="107">
        <v>0</v>
      </c>
      <c r="F318" s="22">
        <v>0</v>
      </c>
      <c r="G318" s="157"/>
    </row>
    <row r="319" spans="1:9" ht="27" customHeight="1" x14ac:dyDescent="0.25">
      <c r="A319" s="159"/>
      <c r="B319" s="159"/>
      <c r="C319" s="145" t="s">
        <v>19</v>
      </c>
      <c r="D319" s="107">
        <v>0</v>
      </c>
      <c r="E319" s="107">
        <v>0</v>
      </c>
      <c r="F319" s="22">
        <v>0</v>
      </c>
      <c r="G319" s="157"/>
    </row>
    <row r="320" spans="1:9" ht="27" customHeight="1" x14ac:dyDescent="0.25">
      <c r="A320" s="159"/>
      <c r="B320" s="159"/>
      <c r="C320" s="145" t="s">
        <v>20</v>
      </c>
      <c r="D320" s="107">
        <f>D306+D307+D308+D309+D310+D311+D312+D313+D314+D315+D316</f>
        <v>5095.5</v>
      </c>
      <c r="E320" s="107">
        <f>E306+E307+E308+E309+E310+E311+E312+E313+E314+E315+E316</f>
        <v>4959.8</v>
      </c>
      <c r="F320" s="22">
        <f t="shared" si="7"/>
        <v>97.33686586203514</v>
      </c>
      <c r="G320" s="157"/>
    </row>
    <row r="321" spans="1:7" ht="36.75" customHeight="1" x14ac:dyDescent="0.25">
      <c r="A321" s="174" t="s">
        <v>101</v>
      </c>
      <c r="B321" s="174"/>
      <c r="C321" s="174"/>
      <c r="D321" s="174"/>
      <c r="E321" s="174"/>
      <c r="F321" s="174"/>
      <c r="G321" s="174"/>
    </row>
    <row r="322" spans="1:7" ht="83.25" customHeight="1" x14ac:dyDescent="0.25">
      <c r="A322" s="172" t="s">
        <v>24</v>
      </c>
      <c r="B322" s="136" t="s">
        <v>45</v>
      </c>
      <c r="C322" s="141" t="s">
        <v>20</v>
      </c>
      <c r="D322" s="106">
        <v>6283.5</v>
      </c>
      <c r="E322" s="115">
        <v>6212.4</v>
      </c>
      <c r="F322" s="146">
        <f t="shared" si="7"/>
        <v>98.868465027452842</v>
      </c>
      <c r="G322" s="141" t="s">
        <v>442</v>
      </c>
    </row>
    <row r="323" spans="1:7" ht="408.75" customHeight="1" x14ac:dyDescent="0.25">
      <c r="A323" s="172"/>
      <c r="B323" s="136" t="s">
        <v>40</v>
      </c>
      <c r="C323" s="141" t="s">
        <v>20</v>
      </c>
      <c r="D323" s="106">
        <v>1788.8</v>
      </c>
      <c r="E323" s="106">
        <v>1218.4000000000001</v>
      </c>
      <c r="F323" s="146">
        <f t="shared" si="7"/>
        <v>68.112701252236135</v>
      </c>
      <c r="G323" s="141" t="s">
        <v>443</v>
      </c>
    </row>
    <row r="324" spans="1:7" ht="137.25" customHeight="1" x14ac:dyDescent="0.25">
      <c r="A324" s="160" t="s">
        <v>25</v>
      </c>
      <c r="B324" s="172" t="s">
        <v>277</v>
      </c>
      <c r="C324" s="141" t="s">
        <v>19</v>
      </c>
      <c r="D324" s="106">
        <v>630</v>
      </c>
      <c r="E324" s="106">
        <v>630</v>
      </c>
      <c r="F324" s="146">
        <f t="shared" si="7"/>
        <v>100</v>
      </c>
      <c r="G324" s="141" t="s">
        <v>473</v>
      </c>
    </row>
    <row r="325" spans="1:7" ht="60" customHeight="1" x14ac:dyDescent="0.25">
      <c r="A325" s="161"/>
      <c r="B325" s="172"/>
      <c r="C325" s="141" t="s">
        <v>20</v>
      </c>
      <c r="D325" s="106">
        <v>17190.599999999999</v>
      </c>
      <c r="E325" s="106">
        <v>17190.599999999999</v>
      </c>
      <c r="F325" s="146">
        <f t="shared" si="7"/>
        <v>100</v>
      </c>
      <c r="G325" s="141" t="s">
        <v>276</v>
      </c>
    </row>
    <row r="326" spans="1:7" ht="27" customHeight="1" x14ac:dyDescent="0.25">
      <c r="A326" s="160" t="s">
        <v>26</v>
      </c>
      <c r="B326" s="160" t="s">
        <v>219</v>
      </c>
      <c r="C326" s="141" t="s">
        <v>156</v>
      </c>
      <c r="D326" s="106">
        <v>2293.6999999999998</v>
      </c>
      <c r="E326" s="106">
        <v>2293.6999999999998</v>
      </c>
      <c r="F326" s="146">
        <f t="shared" si="7"/>
        <v>100</v>
      </c>
      <c r="G326" s="166" t="s">
        <v>528</v>
      </c>
    </row>
    <row r="327" spans="1:7" ht="27" customHeight="1" x14ac:dyDescent="0.25">
      <c r="A327" s="171"/>
      <c r="B327" s="171"/>
      <c r="C327" s="141" t="s">
        <v>19</v>
      </c>
      <c r="D327" s="106">
        <v>724.3</v>
      </c>
      <c r="E327" s="106">
        <v>724.3</v>
      </c>
      <c r="F327" s="146">
        <f t="shared" si="7"/>
        <v>100</v>
      </c>
      <c r="G327" s="170"/>
    </row>
    <row r="328" spans="1:7" ht="78" customHeight="1" x14ac:dyDescent="0.25">
      <c r="A328" s="171"/>
      <c r="B328" s="161"/>
      <c r="C328" s="141" t="s">
        <v>20</v>
      </c>
      <c r="D328" s="106">
        <v>227.2</v>
      </c>
      <c r="E328" s="106">
        <v>227.2</v>
      </c>
      <c r="F328" s="146">
        <f t="shared" si="7"/>
        <v>100</v>
      </c>
      <c r="G328" s="167"/>
    </row>
    <row r="329" spans="1:7" ht="87" customHeight="1" x14ac:dyDescent="0.25">
      <c r="A329" s="171"/>
      <c r="B329" s="120" t="s">
        <v>56</v>
      </c>
      <c r="C329" s="141" t="s">
        <v>20</v>
      </c>
      <c r="D329" s="106">
        <v>8652.9</v>
      </c>
      <c r="E329" s="106">
        <v>8652.9</v>
      </c>
      <c r="F329" s="146">
        <f t="shared" si="7"/>
        <v>100</v>
      </c>
      <c r="G329" s="141" t="s">
        <v>267</v>
      </c>
    </row>
    <row r="330" spans="1:7" ht="104.25" customHeight="1" x14ac:dyDescent="0.25">
      <c r="A330" s="161"/>
      <c r="B330" s="128" t="s">
        <v>234</v>
      </c>
      <c r="C330" s="141" t="s">
        <v>20</v>
      </c>
      <c r="D330" s="106">
        <v>766.6</v>
      </c>
      <c r="E330" s="106">
        <v>766.6</v>
      </c>
      <c r="F330" s="146">
        <f t="shared" si="7"/>
        <v>100</v>
      </c>
      <c r="G330" s="141" t="s">
        <v>454</v>
      </c>
    </row>
    <row r="331" spans="1:7" ht="87" customHeight="1" x14ac:dyDescent="0.25">
      <c r="A331" s="160" t="s">
        <v>30</v>
      </c>
      <c r="B331" s="136" t="s">
        <v>330</v>
      </c>
      <c r="C331" s="141" t="s">
        <v>20</v>
      </c>
      <c r="D331" s="115">
        <v>9988.5</v>
      </c>
      <c r="E331" s="115">
        <v>9988.5</v>
      </c>
      <c r="F331" s="146">
        <f t="shared" si="7"/>
        <v>100</v>
      </c>
      <c r="G331" s="141" t="s">
        <v>331</v>
      </c>
    </row>
    <row r="332" spans="1:7" ht="117" customHeight="1" x14ac:dyDescent="0.25">
      <c r="A332" s="161"/>
      <c r="B332" s="128" t="s">
        <v>332</v>
      </c>
      <c r="C332" s="141" t="s">
        <v>20</v>
      </c>
      <c r="D332" s="106">
        <v>701.7</v>
      </c>
      <c r="E332" s="106">
        <v>701.7</v>
      </c>
      <c r="F332" s="146">
        <f t="shared" si="7"/>
        <v>100</v>
      </c>
      <c r="G332" s="141" t="s">
        <v>380</v>
      </c>
    </row>
    <row r="333" spans="1:7" ht="27" customHeight="1" x14ac:dyDescent="0.25">
      <c r="A333" s="182" t="s">
        <v>27</v>
      </c>
      <c r="B333" s="198" t="s">
        <v>285</v>
      </c>
      <c r="C333" s="141" t="s">
        <v>156</v>
      </c>
      <c r="D333" s="106">
        <v>1885.9</v>
      </c>
      <c r="E333" s="106">
        <v>1885.9</v>
      </c>
      <c r="F333" s="146">
        <f t="shared" si="7"/>
        <v>100</v>
      </c>
      <c r="G333" s="157" t="s">
        <v>540</v>
      </c>
    </row>
    <row r="334" spans="1:7" ht="27" customHeight="1" x14ac:dyDescent="0.25">
      <c r="A334" s="182"/>
      <c r="B334" s="198"/>
      <c r="C334" s="141" t="s">
        <v>216</v>
      </c>
      <c r="D334" s="106">
        <v>595.5</v>
      </c>
      <c r="E334" s="106">
        <v>595.5</v>
      </c>
      <c r="F334" s="146">
        <f t="shared" si="7"/>
        <v>100</v>
      </c>
      <c r="G334" s="157"/>
    </row>
    <row r="335" spans="1:7" ht="55.5" customHeight="1" x14ac:dyDescent="0.25">
      <c r="A335" s="182"/>
      <c r="B335" s="198"/>
      <c r="C335" s="141" t="s">
        <v>20</v>
      </c>
      <c r="D335" s="106">
        <v>306.7</v>
      </c>
      <c r="E335" s="106">
        <v>306.7</v>
      </c>
      <c r="F335" s="146">
        <f t="shared" si="7"/>
        <v>100</v>
      </c>
      <c r="G335" s="157"/>
    </row>
    <row r="336" spans="1:7" ht="242.25" customHeight="1" x14ac:dyDescent="0.25">
      <c r="A336" s="182"/>
      <c r="B336" s="142" t="s">
        <v>190</v>
      </c>
      <c r="C336" s="141" t="s">
        <v>20</v>
      </c>
      <c r="D336" s="106">
        <v>13122.9</v>
      </c>
      <c r="E336" s="106">
        <v>12791.7</v>
      </c>
      <c r="F336" s="146">
        <f t="shared" si="7"/>
        <v>97.476167615389897</v>
      </c>
      <c r="G336" s="141" t="s">
        <v>554</v>
      </c>
    </row>
    <row r="337" spans="1:9" ht="111.75" customHeight="1" x14ac:dyDescent="0.25">
      <c r="A337" s="182"/>
      <c r="B337" s="136" t="s">
        <v>191</v>
      </c>
      <c r="C337" s="141" t="s">
        <v>20</v>
      </c>
      <c r="D337" s="106">
        <v>94.4</v>
      </c>
      <c r="E337" s="106">
        <v>94.4</v>
      </c>
      <c r="F337" s="146">
        <f t="shared" si="7"/>
        <v>100</v>
      </c>
      <c r="G337" s="141" t="s">
        <v>555</v>
      </c>
    </row>
    <row r="338" spans="1:9" ht="129" customHeight="1" x14ac:dyDescent="0.25">
      <c r="A338" s="172" t="s">
        <v>28</v>
      </c>
      <c r="B338" s="172" t="s">
        <v>159</v>
      </c>
      <c r="C338" s="141" t="s">
        <v>19</v>
      </c>
      <c r="D338" s="106">
        <v>150</v>
      </c>
      <c r="E338" s="106">
        <v>150</v>
      </c>
      <c r="F338" s="146">
        <f t="shared" si="7"/>
        <v>100</v>
      </c>
      <c r="G338" s="141" t="s">
        <v>430</v>
      </c>
    </row>
    <row r="339" spans="1:9" ht="82.5" customHeight="1" x14ac:dyDescent="0.25">
      <c r="A339" s="172"/>
      <c r="B339" s="172"/>
      <c r="C339" s="141" t="s">
        <v>20</v>
      </c>
      <c r="D339" s="106">
        <v>9454.4</v>
      </c>
      <c r="E339" s="106">
        <v>9454.4</v>
      </c>
      <c r="F339" s="146">
        <f t="shared" si="7"/>
        <v>100</v>
      </c>
      <c r="G339" s="141" t="s">
        <v>384</v>
      </c>
    </row>
    <row r="340" spans="1:9" ht="82.5" customHeight="1" x14ac:dyDescent="0.25">
      <c r="A340" s="172"/>
      <c r="B340" s="136" t="s">
        <v>178</v>
      </c>
      <c r="C340" s="141" t="s">
        <v>20</v>
      </c>
      <c r="D340" s="106">
        <v>765.8</v>
      </c>
      <c r="E340" s="106">
        <v>765.8</v>
      </c>
      <c r="F340" s="146">
        <f t="shared" si="7"/>
        <v>100</v>
      </c>
      <c r="G340" s="141" t="s">
        <v>383</v>
      </c>
    </row>
    <row r="341" spans="1:9" ht="105" customHeight="1" x14ac:dyDescent="0.25">
      <c r="A341" s="182" t="s">
        <v>29</v>
      </c>
      <c r="B341" s="182" t="s">
        <v>111</v>
      </c>
      <c r="C341" s="141" t="s">
        <v>216</v>
      </c>
      <c r="D341" s="106">
        <v>300</v>
      </c>
      <c r="E341" s="106">
        <v>300</v>
      </c>
      <c r="F341" s="146">
        <f t="shared" si="7"/>
        <v>100</v>
      </c>
      <c r="G341" s="143" t="s">
        <v>487</v>
      </c>
    </row>
    <row r="342" spans="1:9" ht="135" customHeight="1" x14ac:dyDescent="0.25">
      <c r="A342" s="182"/>
      <c r="B342" s="182"/>
      <c r="C342" s="141" t="s">
        <v>20</v>
      </c>
      <c r="D342" s="106">
        <v>14339</v>
      </c>
      <c r="E342" s="106">
        <v>14096.2</v>
      </c>
      <c r="F342" s="146">
        <f t="shared" si="7"/>
        <v>98.306715949508344</v>
      </c>
      <c r="G342" s="141" t="s">
        <v>489</v>
      </c>
    </row>
    <row r="343" spans="1:9" ht="60.75" customHeight="1" x14ac:dyDescent="0.25">
      <c r="A343" s="182"/>
      <c r="B343" s="136" t="s">
        <v>122</v>
      </c>
      <c r="C343" s="141" t="s">
        <v>20</v>
      </c>
      <c r="D343" s="106">
        <v>394.5</v>
      </c>
      <c r="E343" s="106">
        <v>394.5</v>
      </c>
      <c r="F343" s="146">
        <f t="shared" si="7"/>
        <v>100</v>
      </c>
      <c r="G343" s="141" t="s">
        <v>490</v>
      </c>
    </row>
    <row r="344" spans="1:9" ht="372.75" customHeight="1" x14ac:dyDescent="0.25">
      <c r="A344" s="172" t="s">
        <v>31</v>
      </c>
      <c r="B344" s="160" t="s">
        <v>68</v>
      </c>
      <c r="C344" s="166" t="s">
        <v>20</v>
      </c>
      <c r="D344" s="164">
        <v>8011</v>
      </c>
      <c r="E344" s="164">
        <v>6911</v>
      </c>
      <c r="F344" s="162">
        <f t="shared" si="7"/>
        <v>86.268880289601796</v>
      </c>
      <c r="G344" s="166" t="s">
        <v>532</v>
      </c>
      <c r="I344" s="42" t="s">
        <v>488</v>
      </c>
    </row>
    <row r="345" spans="1:9" ht="64.5" customHeight="1" x14ac:dyDescent="0.25">
      <c r="A345" s="172"/>
      <c r="B345" s="161"/>
      <c r="C345" s="167"/>
      <c r="D345" s="165"/>
      <c r="E345" s="165"/>
      <c r="F345" s="163"/>
      <c r="G345" s="167"/>
    </row>
    <row r="346" spans="1:9" ht="111.75" customHeight="1" x14ac:dyDescent="0.25">
      <c r="A346" s="172"/>
      <c r="B346" s="136" t="s">
        <v>70</v>
      </c>
      <c r="C346" s="141" t="s">
        <v>20</v>
      </c>
      <c r="D346" s="106">
        <v>287.60000000000002</v>
      </c>
      <c r="E346" s="106">
        <v>287.60000000000002</v>
      </c>
      <c r="F346" s="146">
        <f t="shared" si="7"/>
        <v>100</v>
      </c>
      <c r="G346" s="143" t="s">
        <v>386</v>
      </c>
    </row>
    <row r="347" spans="1:9" ht="208.5" customHeight="1" x14ac:dyDescent="0.25">
      <c r="A347" s="172" t="s">
        <v>32</v>
      </c>
      <c r="B347" s="142" t="s">
        <v>308</v>
      </c>
      <c r="C347" s="141" t="s">
        <v>20</v>
      </c>
      <c r="D347" s="106">
        <v>13242.1</v>
      </c>
      <c r="E347" s="106">
        <v>13129.8</v>
      </c>
      <c r="F347" s="146">
        <f t="shared" si="7"/>
        <v>99.151947198707148</v>
      </c>
      <c r="G347" s="141" t="s">
        <v>475</v>
      </c>
    </row>
    <row r="348" spans="1:9" ht="136.5" customHeight="1" x14ac:dyDescent="0.25">
      <c r="A348" s="172"/>
      <c r="B348" s="136" t="s">
        <v>309</v>
      </c>
      <c r="C348" s="141" t="s">
        <v>20</v>
      </c>
      <c r="D348" s="106">
        <v>206.7</v>
      </c>
      <c r="E348" s="106">
        <v>206.6</v>
      </c>
      <c r="F348" s="146">
        <f t="shared" si="7"/>
        <v>99.951620706337678</v>
      </c>
      <c r="G348" s="141" t="s">
        <v>439</v>
      </c>
    </row>
    <row r="349" spans="1:9" ht="51.75" customHeight="1" x14ac:dyDescent="0.25">
      <c r="A349" s="160" t="s">
        <v>33</v>
      </c>
      <c r="B349" s="160" t="s">
        <v>563</v>
      </c>
      <c r="C349" s="141" t="s">
        <v>156</v>
      </c>
      <c r="D349" s="106">
        <v>200</v>
      </c>
      <c r="E349" s="106">
        <v>200</v>
      </c>
      <c r="F349" s="146">
        <f t="shared" ref="F349:F352" si="8">E349/D349*100</f>
        <v>100</v>
      </c>
      <c r="G349" s="157" t="s">
        <v>557</v>
      </c>
    </row>
    <row r="350" spans="1:9" ht="29.25" customHeight="1" x14ac:dyDescent="0.25">
      <c r="A350" s="171"/>
      <c r="B350" s="171"/>
      <c r="C350" s="141" t="s">
        <v>19</v>
      </c>
      <c r="D350" s="106">
        <v>63.2</v>
      </c>
      <c r="E350" s="106">
        <v>63.2</v>
      </c>
      <c r="F350" s="146">
        <f t="shared" si="8"/>
        <v>100</v>
      </c>
      <c r="G350" s="157"/>
    </row>
    <row r="351" spans="1:9" ht="112.5" customHeight="1" x14ac:dyDescent="0.25">
      <c r="A351" s="171"/>
      <c r="B351" s="161"/>
      <c r="C351" s="141" t="s">
        <v>20</v>
      </c>
      <c r="D351" s="106">
        <v>42.8</v>
      </c>
      <c r="E351" s="106">
        <v>42.8</v>
      </c>
      <c r="F351" s="146">
        <f t="shared" si="8"/>
        <v>100</v>
      </c>
      <c r="G351" s="157"/>
    </row>
    <row r="352" spans="1:9" ht="397.5" customHeight="1" x14ac:dyDescent="0.25">
      <c r="A352" s="171"/>
      <c r="B352" s="140" t="s">
        <v>564</v>
      </c>
      <c r="C352" s="141" t="s">
        <v>20</v>
      </c>
      <c r="D352" s="106">
        <v>36449.699999999997</v>
      </c>
      <c r="E352" s="106">
        <v>33634</v>
      </c>
      <c r="F352" s="146">
        <f t="shared" si="8"/>
        <v>92.275107888405131</v>
      </c>
      <c r="G352" s="141" t="s">
        <v>626</v>
      </c>
    </row>
    <row r="353" spans="1:9" ht="211.5" customHeight="1" x14ac:dyDescent="0.25">
      <c r="A353" s="161"/>
      <c r="B353" s="136" t="s">
        <v>150</v>
      </c>
      <c r="C353" s="141" t="s">
        <v>20</v>
      </c>
      <c r="D353" s="106">
        <v>624</v>
      </c>
      <c r="E353" s="106">
        <v>614</v>
      </c>
      <c r="F353" s="146">
        <f t="shared" si="7"/>
        <v>98.397435897435898</v>
      </c>
      <c r="G353" s="141" t="s">
        <v>565</v>
      </c>
    </row>
    <row r="354" spans="1:9" ht="105" customHeight="1" x14ac:dyDescent="0.25">
      <c r="A354" s="160" t="s">
        <v>34</v>
      </c>
      <c r="B354" s="160" t="s">
        <v>92</v>
      </c>
      <c r="C354" s="137" t="s">
        <v>216</v>
      </c>
      <c r="D354" s="139">
        <v>100</v>
      </c>
      <c r="E354" s="139">
        <v>100</v>
      </c>
      <c r="F354" s="138">
        <f t="shared" si="7"/>
        <v>100</v>
      </c>
      <c r="G354" s="137" t="s">
        <v>487</v>
      </c>
    </row>
    <row r="355" spans="1:9" ht="408.75" customHeight="1" x14ac:dyDescent="0.25">
      <c r="A355" s="171"/>
      <c r="B355" s="171"/>
      <c r="C355" s="166" t="s">
        <v>20</v>
      </c>
      <c r="D355" s="164">
        <v>31805.599999999999</v>
      </c>
      <c r="E355" s="164">
        <v>29914.5</v>
      </c>
      <c r="F355" s="162">
        <f t="shared" si="7"/>
        <v>94.054191714666601</v>
      </c>
      <c r="G355" s="166" t="s">
        <v>586</v>
      </c>
    </row>
    <row r="356" spans="1:9" ht="120.75" customHeight="1" x14ac:dyDescent="0.25">
      <c r="A356" s="161"/>
      <c r="B356" s="161"/>
      <c r="C356" s="167"/>
      <c r="D356" s="165"/>
      <c r="E356" s="165"/>
      <c r="F356" s="163"/>
      <c r="G356" s="167"/>
    </row>
    <row r="357" spans="1:9" ht="84.75" customHeight="1" x14ac:dyDescent="0.25">
      <c r="A357" s="172" t="s">
        <v>35</v>
      </c>
      <c r="B357" s="136" t="s">
        <v>355</v>
      </c>
      <c r="C357" s="141" t="s">
        <v>20</v>
      </c>
      <c r="D357" s="106">
        <v>6236.4</v>
      </c>
      <c r="E357" s="106">
        <v>6236.4</v>
      </c>
      <c r="F357" s="146">
        <f t="shared" si="7"/>
        <v>100</v>
      </c>
      <c r="G357" s="141" t="s">
        <v>356</v>
      </c>
    </row>
    <row r="358" spans="1:9" ht="137.25" customHeight="1" x14ac:dyDescent="0.25">
      <c r="A358" s="172"/>
      <c r="B358" s="136" t="s">
        <v>354</v>
      </c>
      <c r="C358" s="141" t="s">
        <v>20</v>
      </c>
      <c r="D358" s="106">
        <v>5080</v>
      </c>
      <c r="E358" s="106">
        <v>5036.8</v>
      </c>
      <c r="F358" s="146">
        <f t="shared" si="7"/>
        <v>99.149606299212607</v>
      </c>
      <c r="G358" s="141" t="s">
        <v>521</v>
      </c>
    </row>
    <row r="359" spans="1:9" ht="55.5" customHeight="1" x14ac:dyDescent="0.25">
      <c r="A359" s="172"/>
      <c r="B359" s="136" t="s">
        <v>357</v>
      </c>
      <c r="C359" s="141" t="s">
        <v>20</v>
      </c>
      <c r="D359" s="106">
        <v>1649.6</v>
      </c>
      <c r="E359" s="106">
        <v>1649.6</v>
      </c>
      <c r="F359" s="146">
        <f t="shared" si="7"/>
        <v>100</v>
      </c>
      <c r="G359" s="141" t="s">
        <v>522</v>
      </c>
    </row>
    <row r="360" spans="1:9" ht="27" customHeight="1" x14ac:dyDescent="0.25">
      <c r="A360" s="159" t="s">
        <v>73</v>
      </c>
      <c r="B360" s="159"/>
      <c r="C360" s="145" t="s">
        <v>96</v>
      </c>
      <c r="D360" s="107">
        <f>SUM(D322:D359)</f>
        <v>194655.6</v>
      </c>
      <c r="E360" s="107">
        <f>SUM(E322:E359)</f>
        <v>187467.7</v>
      </c>
      <c r="F360" s="22">
        <f>E360/D360*100</f>
        <v>96.307375693275716</v>
      </c>
      <c r="G360" s="157"/>
    </row>
    <row r="361" spans="1:9" ht="27" customHeight="1" x14ac:dyDescent="0.25">
      <c r="A361" s="159"/>
      <c r="B361" s="159"/>
      <c r="C361" s="145" t="s">
        <v>157</v>
      </c>
      <c r="D361" s="107">
        <f>D326+D333+D349</f>
        <v>4379.6000000000004</v>
      </c>
      <c r="E361" s="107">
        <f>E326+E333+E349</f>
        <v>4379.6000000000004</v>
      </c>
      <c r="F361" s="22">
        <f>E361/D361*100</f>
        <v>100</v>
      </c>
      <c r="G361" s="157"/>
    </row>
    <row r="362" spans="1:9" ht="27" customHeight="1" x14ac:dyDescent="0.25">
      <c r="A362" s="159"/>
      <c r="B362" s="159"/>
      <c r="C362" s="145" t="s">
        <v>19</v>
      </c>
      <c r="D362" s="107">
        <f>D324+D327+D334+D338+D341+D350+D354</f>
        <v>2563</v>
      </c>
      <c r="E362" s="107">
        <f>E324+E327+E334+E338+E341+E350+E354</f>
        <v>2563</v>
      </c>
      <c r="F362" s="22">
        <f>E362/D362*100</f>
        <v>100</v>
      </c>
      <c r="G362" s="157"/>
    </row>
    <row r="363" spans="1:9" ht="27" customHeight="1" x14ac:dyDescent="0.25">
      <c r="A363" s="159"/>
      <c r="B363" s="159"/>
      <c r="C363" s="145" t="s">
        <v>20</v>
      </c>
      <c r="D363" s="107">
        <f>D322+D323+D325+D328+D329+D330+D331+D332+D335+D336+D337+D339+D340+D342+D343+D344+D346+D347+D348+D353+D355+D357+D358+D359+D352+D351</f>
        <v>187713</v>
      </c>
      <c r="E363" s="107">
        <f>E322+E323+E325+E328+E329+E330+E331+E332+E335+E336+E337+E339+E340+E342+E343+E344+E346+E347+E348+E353+E355+E357+E358+E359+E352+E351</f>
        <v>180525.09999999998</v>
      </c>
      <c r="F363" s="22">
        <f>E363/D363*100</f>
        <v>96.170803300783632</v>
      </c>
      <c r="G363" s="157"/>
    </row>
    <row r="364" spans="1:9" ht="36.75" customHeight="1" x14ac:dyDescent="0.25">
      <c r="A364" s="174" t="s">
        <v>102</v>
      </c>
      <c r="B364" s="174"/>
      <c r="C364" s="174"/>
      <c r="D364" s="174"/>
      <c r="E364" s="174"/>
      <c r="F364" s="174"/>
      <c r="G364" s="174"/>
    </row>
    <row r="365" spans="1:9" ht="78.75" customHeight="1" x14ac:dyDescent="0.25">
      <c r="A365" s="136" t="s">
        <v>24</v>
      </c>
      <c r="B365" s="136" t="s">
        <v>43</v>
      </c>
      <c r="C365" s="141" t="s">
        <v>20</v>
      </c>
      <c r="D365" s="106">
        <v>200</v>
      </c>
      <c r="E365" s="106">
        <v>200</v>
      </c>
      <c r="F365" s="146">
        <f t="shared" ref="F365:F392" si="9">E365/D365*100</f>
        <v>100</v>
      </c>
      <c r="G365" s="141" t="s">
        <v>416</v>
      </c>
    </row>
    <row r="366" spans="1:9" ht="185.25" customHeight="1" x14ac:dyDescent="0.25">
      <c r="A366" s="136" t="s">
        <v>25</v>
      </c>
      <c r="B366" s="136" t="s">
        <v>280</v>
      </c>
      <c r="C366" s="141" t="s">
        <v>20</v>
      </c>
      <c r="D366" s="106">
        <v>328.4</v>
      </c>
      <c r="E366" s="106">
        <v>318.7</v>
      </c>
      <c r="F366" s="146">
        <f t="shared" si="9"/>
        <v>97.04628501827041</v>
      </c>
      <c r="G366" s="129" t="s">
        <v>474</v>
      </c>
    </row>
    <row r="367" spans="1:9" s="117" customFormat="1" ht="84.75" customHeight="1" x14ac:dyDescent="0.25">
      <c r="A367" s="144" t="s">
        <v>26</v>
      </c>
      <c r="B367" s="144" t="s">
        <v>58</v>
      </c>
      <c r="C367" s="143" t="s">
        <v>20</v>
      </c>
      <c r="D367" s="115">
        <v>14.6</v>
      </c>
      <c r="E367" s="115">
        <v>14.6</v>
      </c>
      <c r="F367" s="146">
        <f t="shared" si="9"/>
        <v>100</v>
      </c>
      <c r="G367" s="143" t="s">
        <v>400</v>
      </c>
      <c r="H367" s="116"/>
      <c r="I367" s="116"/>
    </row>
    <row r="368" spans="1:9" ht="65.25" customHeight="1" x14ac:dyDescent="0.25">
      <c r="A368" s="136" t="s">
        <v>30</v>
      </c>
      <c r="B368" s="136" t="s">
        <v>333</v>
      </c>
      <c r="C368" s="141" t="s">
        <v>20</v>
      </c>
      <c r="D368" s="106">
        <v>41</v>
      </c>
      <c r="E368" s="106">
        <v>40.950000000000003</v>
      </c>
      <c r="F368" s="146">
        <f t="shared" si="9"/>
        <v>99.878048780487816</v>
      </c>
      <c r="G368" s="141" t="s">
        <v>382</v>
      </c>
    </row>
    <row r="369" spans="1:7" ht="138.75" customHeight="1" x14ac:dyDescent="0.25">
      <c r="A369" s="136" t="s">
        <v>27</v>
      </c>
      <c r="B369" s="136" t="s">
        <v>193</v>
      </c>
      <c r="C369" s="141" t="s">
        <v>20</v>
      </c>
      <c r="D369" s="106">
        <v>674.4</v>
      </c>
      <c r="E369" s="106">
        <v>674.4</v>
      </c>
      <c r="F369" s="146">
        <f t="shared" si="9"/>
        <v>100</v>
      </c>
      <c r="G369" s="141" t="s">
        <v>541</v>
      </c>
    </row>
    <row r="370" spans="1:7" ht="59.25" customHeight="1" x14ac:dyDescent="0.25">
      <c r="A370" s="120" t="s">
        <v>28</v>
      </c>
      <c r="B370" s="136" t="s">
        <v>179</v>
      </c>
      <c r="C370" s="141" t="s">
        <v>20</v>
      </c>
      <c r="D370" s="106">
        <v>32</v>
      </c>
      <c r="E370" s="106">
        <v>32</v>
      </c>
      <c r="F370" s="146">
        <f t="shared" si="9"/>
        <v>100</v>
      </c>
      <c r="G370" s="141" t="s">
        <v>429</v>
      </c>
    </row>
    <row r="371" spans="1:7" ht="77.25" customHeight="1" x14ac:dyDescent="0.25">
      <c r="A371" s="136" t="s">
        <v>29</v>
      </c>
      <c r="B371" s="136" t="s">
        <v>124</v>
      </c>
      <c r="C371" s="141" t="s">
        <v>20</v>
      </c>
      <c r="D371" s="106">
        <v>200</v>
      </c>
      <c r="E371" s="106">
        <v>200</v>
      </c>
      <c r="F371" s="146">
        <f t="shared" si="9"/>
        <v>100</v>
      </c>
      <c r="G371" s="141" t="s">
        <v>245</v>
      </c>
    </row>
    <row r="372" spans="1:7" ht="105.75" customHeight="1" x14ac:dyDescent="0.25">
      <c r="A372" s="120" t="s">
        <v>31</v>
      </c>
      <c r="B372" s="120" t="s">
        <v>72</v>
      </c>
      <c r="C372" s="141" t="s">
        <v>20</v>
      </c>
      <c r="D372" s="106">
        <v>4022.3</v>
      </c>
      <c r="E372" s="106">
        <v>4022.3</v>
      </c>
      <c r="F372" s="146">
        <f t="shared" si="9"/>
        <v>100</v>
      </c>
      <c r="G372" s="141" t="s">
        <v>514</v>
      </c>
    </row>
    <row r="373" spans="1:7" ht="408.75" customHeight="1" x14ac:dyDescent="0.25">
      <c r="A373" s="160" t="s">
        <v>32</v>
      </c>
      <c r="B373" s="160" t="s">
        <v>312</v>
      </c>
      <c r="C373" s="166" t="s">
        <v>20</v>
      </c>
      <c r="D373" s="164">
        <v>8361.6</v>
      </c>
      <c r="E373" s="164">
        <v>4907.8999999999996</v>
      </c>
      <c r="F373" s="162">
        <f t="shared" si="9"/>
        <v>58.695704171450437</v>
      </c>
      <c r="G373" s="166" t="s">
        <v>448</v>
      </c>
    </row>
    <row r="374" spans="1:7" ht="137.25" customHeight="1" x14ac:dyDescent="0.25">
      <c r="A374" s="161"/>
      <c r="B374" s="161"/>
      <c r="C374" s="167"/>
      <c r="D374" s="165"/>
      <c r="E374" s="165"/>
      <c r="F374" s="163"/>
      <c r="G374" s="167"/>
    </row>
    <row r="375" spans="1:7" ht="408.75" customHeight="1" x14ac:dyDescent="0.25">
      <c r="A375" s="160" t="s">
        <v>33</v>
      </c>
      <c r="B375" s="160" t="s">
        <v>209</v>
      </c>
      <c r="C375" s="166" t="s">
        <v>20</v>
      </c>
      <c r="D375" s="164">
        <v>11990.8</v>
      </c>
      <c r="E375" s="164">
        <v>11885.9</v>
      </c>
      <c r="F375" s="162">
        <f t="shared" si="9"/>
        <v>99.125162624678921</v>
      </c>
      <c r="G375" s="166" t="s">
        <v>611</v>
      </c>
    </row>
    <row r="376" spans="1:7" ht="113.25" customHeight="1" x14ac:dyDescent="0.25">
      <c r="A376" s="161"/>
      <c r="B376" s="161"/>
      <c r="C376" s="167"/>
      <c r="D376" s="165"/>
      <c r="E376" s="165"/>
      <c r="F376" s="163"/>
      <c r="G376" s="167"/>
    </row>
    <row r="377" spans="1:7" ht="107.25" customHeight="1" x14ac:dyDescent="0.25">
      <c r="A377" s="136" t="s">
        <v>34</v>
      </c>
      <c r="B377" s="136" t="s">
        <v>95</v>
      </c>
      <c r="C377" s="141" t="s">
        <v>20</v>
      </c>
      <c r="D377" s="106">
        <v>12214.8</v>
      </c>
      <c r="E377" s="106">
        <v>11815</v>
      </c>
      <c r="F377" s="146">
        <f t="shared" si="9"/>
        <v>96.726921439565132</v>
      </c>
      <c r="G377" s="141" t="s">
        <v>505</v>
      </c>
    </row>
    <row r="378" spans="1:7" ht="60" customHeight="1" x14ac:dyDescent="0.25">
      <c r="A378" s="136" t="s">
        <v>35</v>
      </c>
      <c r="B378" s="136" t="s">
        <v>362</v>
      </c>
      <c r="C378" s="141" t="s">
        <v>20</v>
      </c>
      <c r="D378" s="106">
        <v>7</v>
      </c>
      <c r="E378" s="106">
        <v>7</v>
      </c>
      <c r="F378" s="146">
        <f t="shared" si="9"/>
        <v>100</v>
      </c>
      <c r="G378" s="141" t="s">
        <v>408</v>
      </c>
    </row>
    <row r="379" spans="1:7" ht="27" customHeight="1" x14ac:dyDescent="0.25">
      <c r="A379" s="159" t="s">
        <v>73</v>
      </c>
      <c r="B379" s="159"/>
      <c r="C379" s="145" t="s">
        <v>96</v>
      </c>
      <c r="D379" s="107">
        <f>SUM(D365:D378)</f>
        <v>38086.899999999994</v>
      </c>
      <c r="E379" s="107">
        <f>SUM(E365:E378)</f>
        <v>34118.75</v>
      </c>
      <c r="F379" s="22">
        <f t="shared" si="9"/>
        <v>89.581325862698208</v>
      </c>
      <c r="G379" s="157"/>
    </row>
    <row r="380" spans="1:7" ht="27" customHeight="1" x14ac:dyDescent="0.25">
      <c r="A380" s="159"/>
      <c r="B380" s="159"/>
      <c r="C380" s="145" t="s">
        <v>157</v>
      </c>
      <c r="D380" s="107">
        <v>0</v>
      </c>
      <c r="E380" s="107">
        <v>0</v>
      </c>
      <c r="F380" s="22">
        <v>0</v>
      </c>
      <c r="G380" s="157"/>
    </row>
    <row r="381" spans="1:7" ht="27" customHeight="1" x14ac:dyDescent="0.25">
      <c r="A381" s="159"/>
      <c r="B381" s="159"/>
      <c r="C381" s="145" t="s">
        <v>19</v>
      </c>
      <c r="D381" s="107">
        <v>0</v>
      </c>
      <c r="E381" s="107">
        <v>0</v>
      </c>
      <c r="F381" s="22">
        <v>0</v>
      </c>
      <c r="G381" s="157"/>
    </row>
    <row r="382" spans="1:7" ht="27" customHeight="1" x14ac:dyDescent="0.25">
      <c r="A382" s="159"/>
      <c r="B382" s="159"/>
      <c r="C382" s="145" t="s">
        <v>20</v>
      </c>
      <c r="D382" s="107">
        <f>D365+D366+D367+D368+D369+D370+D371+D372+D373+D375+D377+D378</f>
        <v>38086.899999999994</v>
      </c>
      <c r="E382" s="107">
        <f>E365+E366+E367+E368+E369+E370+E371+E372+E373+E375+E377+E378</f>
        <v>34118.75</v>
      </c>
      <c r="F382" s="22">
        <f t="shared" si="9"/>
        <v>89.581325862698208</v>
      </c>
      <c r="G382" s="157"/>
    </row>
    <row r="383" spans="1:7" ht="38.25" customHeight="1" x14ac:dyDescent="0.25">
      <c r="A383" s="174" t="s">
        <v>100</v>
      </c>
      <c r="B383" s="174"/>
      <c r="C383" s="174"/>
      <c r="D383" s="174"/>
      <c r="E383" s="174"/>
      <c r="F383" s="174"/>
      <c r="G383" s="174"/>
    </row>
    <row r="384" spans="1:7" ht="81" customHeight="1" x14ac:dyDescent="0.25">
      <c r="A384" s="136" t="s">
        <v>24</v>
      </c>
      <c r="B384" s="136" t="s">
        <v>446</v>
      </c>
      <c r="C384" s="141" t="s">
        <v>20</v>
      </c>
      <c r="D384" s="106">
        <v>0</v>
      </c>
      <c r="E384" s="106">
        <v>0</v>
      </c>
      <c r="F384" s="146">
        <v>0</v>
      </c>
      <c r="G384" s="141" t="s">
        <v>437</v>
      </c>
    </row>
    <row r="385" spans="1:9" ht="87" customHeight="1" x14ac:dyDescent="0.25">
      <c r="A385" s="136" t="s">
        <v>26</v>
      </c>
      <c r="B385" s="136" t="s">
        <v>369</v>
      </c>
      <c r="C385" s="141" t="s">
        <v>20</v>
      </c>
      <c r="D385" s="106">
        <v>72.7</v>
      </c>
      <c r="E385" s="106">
        <v>72.7</v>
      </c>
      <c r="F385" s="146">
        <f t="shared" si="9"/>
        <v>100</v>
      </c>
      <c r="G385" s="141" t="s">
        <v>455</v>
      </c>
    </row>
    <row r="386" spans="1:9" ht="83.25" customHeight="1" x14ac:dyDescent="0.25">
      <c r="A386" s="136" t="s">
        <v>30</v>
      </c>
      <c r="B386" s="136" t="s">
        <v>334</v>
      </c>
      <c r="C386" s="141" t="s">
        <v>20</v>
      </c>
      <c r="D386" s="106">
        <v>10.3</v>
      </c>
      <c r="E386" s="106">
        <v>10.3</v>
      </c>
      <c r="F386" s="146">
        <f t="shared" si="9"/>
        <v>100</v>
      </c>
      <c r="G386" s="141" t="s">
        <v>551</v>
      </c>
    </row>
    <row r="387" spans="1:9" ht="81" customHeight="1" x14ac:dyDescent="0.25">
      <c r="A387" s="136" t="s">
        <v>28</v>
      </c>
      <c r="B387" s="136" t="s">
        <v>163</v>
      </c>
      <c r="C387" s="141" t="s">
        <v>20</v>
      </c>
      <c r="D387" s="106">
        <v>4</v>
      </c>
      <c r="E387" s="106">
        <v>4</v>
      </c>
      <c r="F387" s="146">
        <f t="shared" si="9"/>
        <v>100</v>
      </c>
      <c r="G387" s="121" t="s">
        <v>419</v>
      </c>
    </row>
    <row r="388" spans="1:9" ht="57" customHeight="1" x14ac:dyDescent="0.25">
      <c r="A388" s="136" t="s">
        <v>31</v>
      </c>
      <c r="B388" s="136" t="s">
        <v>195</v>
      </c>
      <c r="C388" s="141" t="s">
        <v>20</v>
      </c>
      <c r="D388" s="106">
        <v>29.2</v>
      </c>
      <c r="E388" s="106">
        <v>29.2</v>
      </c>
      <c r="F388" s="146">
        <f t="shared" si="9"/>
        <v>100</v>
      </c>
      <c r="G388" s="141" t="s">
        <v>515</v>
      </c>
    </row>
    <row r="389" spans="1:9" ht="80.25" customHeight="1" x14ac:dyDescent="0.25">
      <c r="A389" s="136" t="s">
        <v>32</v>
      </c>
      <c r="B389" s="136" t="s">
        <v>300</v>
      </c>
      <c r="C389" s="141" t="s">
        <v>20</v>
      </c>
      <c r="D389" s="106">
        <v>1.6</v>
      </c>
      <c r="E389" s="106">
        <v>1.6</v>
      </c>
      <c r="F389" s="146">
        <f t="shared" si="9"/>
        <v>100</v>
      </c>
      <c r="G389" s="141" t="s">
        <v>432</v>
      </c>
    </row>
    <row r="390" spans="1:9" ht="83.25" customHeight="1" x14ac:dyDescent="0.25">
      <c r="A390" s="136" t="s">
        <v>33</v>
      </c>
      <c r="B390" s="136" t="s">
        <v>147</v>
      </c>
      <c r="C390" s="141" t="s">
        <v>20</v>
      </c>
      <c r="D390" s="106">
        <v>237</v>
      </c>
      <c r="E390" s="106">
        <v>232.9</v>
      </c>
      <c r="F390" s="146">
        <f t="shared" si="9"/>
        <v>98.270042194092838</v>
      </c>
      <c r="G390" s="141" t="s">
        <v>566</v>
      </c>
    </row>
    <row r="391" spans="1:9" ht="81" customHeight="1" x14ac:dyDescent="0.25">
      <c r="A391" s="136" t="s">
        <v>34</v>
      </c>
      <c r="B391" s="136" t="s">
        <v>508</v>
      </c>
      <c r="C391" s="141" t="s">
        <v>20</v>
      </c>
      <c r="D391" s="106">
        <v>0</v>
      </c>
      <c r="E391" s="106">
        <v>0</v>
      </c>
      <c r="F391" s="146">
        <v>0</v>
      </c>
      <c r="G391" s="141" t="s">
        <v>575</v>
      </c>
    </row>
    <row r="392" spans="1:9" ht="87" customHeight="1" x14ac:dyDescent="0.25">
      <c r="A392" s="136" t="s">
        <v>35</v>
      </c>
      <c r="B392" s="136" t="s">
        <v>363</v>
      </c>
      <c r="C392" s="141" t="s">
        <v>20</v>
      </c>
      <c r="D392" s="106">
        <v>120</v>
      </c>
      <c r="E392" s="106">
        <v>120</v>
      </c>
      <c r="F392" s="146">
        <f t="shared" si="9"/>
        <v>100</v>
      </c>
      <c r="G392" s="141" t="s">
        <v>394</v>
      </c>
    </row>
    <row r="393" spans="1:9" ht="27" customHeight="1" x14ac:dyDescent="0.25">
      <c r="A393" s="159" t="s">
        <v>73</v>
      </c>
      <c r="B393" s="159"/>
      <c r="C393" s="145" t="s">
        <v>96</v>
      </c>
      <c r="D393" s="107">
        <f>SUM(D384:D392)</f>
        <v>474.8</v>
      </c>
      <c r="E393" s="107">
        <f>SUM(E384:E392)</f>
        <v>470.7</v>
      </c>
      <c r="F393" s="22">
        <f>E393/D393*100</f>
        <v>99.136478517270419</v>
      </c>
      <c r="G393" s="157"/>
    </row>
    <row r="394" spans="1:9" ht="27" customHeight="1" x14ac:dyDescent="0.25">
      <c r="A394" s="159"/>
      <c r="B394" s="159"/>
      <c r="C394" s="145" t="s">
        <v>157</v>
      </c>
      <c r="D394" s="107">
        <v>0</v>
      </c>
      <c r="E394" s="107">
        <v>0</v>
      </c>
      <c r="F394" s="22">
        <v>0</v>
      </c>
      <c r="G394" s="157"/>
    </row>
    <row r="395" spans="1:9" ht="27" customHeight="1" x14ac:dyDescent="0.25">
      <c r="A395" s="159"/>
      <c r="B395" s="159"/>
      <c r="C395" s="145" t="s">
        <v>19</v>
      </c>
      <c r="D395" s="107">
        <v>0</v>
      </c>
      <c r="E395" s="107">
        <v>0</v>
      </c>
      <c r="F395" s="22">
        <v>0</v>
      </c>
      <c r="G395" s="157"/>
    </row>
    <row r="396" spans="1:9" ht="27" customHeight="1" x14ac:dyDescent="0.25">
      <c r="A396" s="159"/>
      <c r="B396" s="159"/>
      <c r="C396" s="145" t="s">
        <v>20</v>
      </c>
      <c r="D396" s="107">
        <f>D385+D386+D387+D388+D389+D390+D392+D384+D391</f>
        <v>474.8</v>
      </c>
      <c r="E396" s="107">
        <f>E385+E386+E387+E388+E389+E390+E392+E384+E391</f>
        <v>470.7</v>
      </c>
      <c r="F396" s="22">
        <f>E396/D396*100</f>
        <v>99.136478517270419</v>
      </c>
      <c r="G396" s="157"/>
    </row>
    <row r="397" spans="1:9" ht="40.5" customHeight="1" x14ac:dyDescent="0.25">
      <c r="A397" s="174" t="s">
        <v>97</v>
      </c>
      <c r="B397" s="174"/>
      <c r="C397" s="174"/>
      <c r="D397" s="174"/>
      <c r="E397" s="174"/>
      <c r="F397" s="174"/>
      <c r="G397" s="174"/>
    </row>
    <row r="398" spans="1:9" ht="187.5" customHeight="1" x14ac:dyDescent="0.25">
      <c r="A398" s="136" t="s">
        <v>25</v>
      </c>
      <c r="B398" s="136" t="s">
        <v>272</v>
      </c>
      <c r="C398" s="141" t="s">
        <v>20</v>
      </c>
      <c r="D398" s="106">
        <v>115</v>
      </c>
      <c r="E398" s="106">
        <v>115</v>
      </c>
      <c r="F398" s="146">
        <f t="shared" ref="F398:F410" si="10">E398/D398*100</f>
        <v>100</v>
      </c>
      <c r="G398" s="141" t="s">
        <v>273</v>
      </c>
    </row>
    <row r="399" spans="1:9" s="117" customFormat="1" ht="108.75" customHeight="1" x14ac:dyDescent="0.25">
      <c r="A399" s="144" t="s">
        <v>30</v>
      </c>
      <c r="B399" s="144" t="s">
        <v>335</v>
      </c>
      <c r="C399" s="143" t="s">
        <v>20</v>
      </c>
      <c r="D399" s="115">
        <v>30</v>
      </c>
      <c r="E399" s="115">
        <v>30</v>
      </c>
      <c r="F399" s="146">
        <f t="shared" si="10"/>
        <v>100</v>
      </c>
      <c r="G399" s="141" t="s">
        <v>248</v>
      </c>
      <c r="H399" s="116"/>
      <c r="I399" s="116"/>
    </row>
    <row r="400" spans="1:9" ht="104.25" customHeight="1" x14ac:dyDescent="0.25">
      <c r="A400" s="136" t="s">
        <v>27</v>
      </c>
      <c r="B400" s="136" t="s">
        <v>194</v>
      </c>
      <c r="C400" s="141" t="s">
        <v>20</v>
      </c>
      <c r="D400" s="106">
        <v>50</v>
      </c>
      <c r="E400" s="106">
        <v>50</v>
      </c>
      <c r="F400" s="146">
        <f t="shared" si="10"/>
        <v>100</v>
      </c>
      <c r="G400" s="141" t="s">
        <v>398</v>
      </c>
    </row>
    <row r="401" spans="1:9" ht="108.75" customHeight="1" x14ac:dyDescent="0.25">
      <c r="A401" s="136" t="s">
        <v>29</v>
      </c>
      <c r="B401" s="136" t="s">
        <v>125</v>
      </c>
      <c r="C401" s="141" t="s">
        <v>20</v>
      </c>
      <c r="D401" s="106">
        <v>15</v>
      </c>
      <c r="E401" s="106">
        <v>15</v>
      </c>
      <c r="F401" s="146">
        <f t="shared" si="10"/>
        <v>100</v>
      </c>
      <c r="G401" s="121" t="s">
        <v>491</v>
      </c>
    </row>
    <row r="402" spans="1:9" ht="108.75" customHeight="1" x14ac:dyDescent="0.25">
      <c r="A402" s="136" t="s">
        <v>32</v>
      </c>
      <c r="B402" s="136" t="s">
        <v>310</v>
      </c>
      <c r="C402" s="141" t="s">
        <v>20</v>
      </c>
      <c r="D402" s="106">
        <v>50</v>
      </c>
      <c r="E402" s="106">
        <v>50</v>
      </c>
      <c r="F402" s="146">
        <f t="shared" si="10"/>
        <v>100</v>
      </c>
      <c r="G402" s="141" t="s">
        <v>388</v>
      </c>
    </row>
    <row r="403" spans="1:9" ht="83.25" customHeight="1" x14ac:dyDescent="0.25">
      <c r="A403" s="136" t="s">
        <v>33</v>
      </c>
      <c r="B403" s="136" t="s">
        <v>210</v>
      </c>
      <c r="C403" s="141" t="s">
        <v>20</v>
      </c>
      <c r="D403" s="106">
        <v>700</v>
      </c>
      <c r="E403" s="106">
        <v>700</v>
      </c>
      <c r="F403" s="146">
        <f t="shared" si="10"/>
        <v>100</v>
      </c>
      <c r="G403" s="141" t="s">
        <v>292</v>
      </c>
    </row>
    <row r="404" spans="1:9" ht="81.75" customHeight="1" x14ac:dyDescent="0.25">
      <c r="A404" s="136" t="s">
        <v>34</v>
      </c>
      <c r="B404" s="136" t="s">
        <v>94</v>
      </c>
      <c r="C404" s="141" t="s">
        <v>20</v>
      </c>
      <c r="D404" s="106">
        <v>158.4</v>
      </c>
      <c r="E404" s="106">
        <v>158.4</v>
      </c>
      <c r="F404" s="146">
        <f t="shared" si="10"/>
        <v>100</v>
      </c>
      <c r="G404" s="141" t="s">
        <v>263</v>
      </c>
    </row>
    <row r="405" spans="1:9" ht="27" customHeight="1" x14ac:dyDescent="0.25">
      <c r="A405" s="159" t="s">
        <v>73</v>
      </c>
      <c r="B405" s="159"/>
      <c r="C405" s="145" t="s">
        <v>96</v>
      </c>
      <c r="D405" s="107">
        <f>SUM(D398:D404)</f>
        <v>1118.4000000000001</v>
      </c>
      <c r="E405" s="107">
        <f>SUM(E398:E404)</f>
        <v>1118.4000000000001</v>
      </c>
      <c r="F405" s="22">
        <f t="shared" si="10"/>
        <v>100</v>
      </c>
      <c r="G405" s="157"/>
    </row>
    <row r="406" spans="1:9" ht="27" customHeight="1" x14ac:dyDescent="0.25">
      <c r="A406" s="159"/>
      <c r="B406" s="159"/>
      <c r="C406" s="145" t="s">
        <v>157</v>
      </c>
      <c r="D406" s="107">
        <v>0</v>
      </c>
      <c r="E406" s="107">
        <v>0</v>
      </c>
      <c r="F406" s="22">
        <v>0</v>
      </c>
      <c r="G406" s="157"/>
    </row>
    <row r="407" spans="1:9" ht="27" customHeight="1" x14ac:dyDescent="0.25">
      <c r="A407" s="159"/>
      <c r="B407" s="159"/>
      <c r="C407" s="145" t="s">
        <v>19</v>
      </c>
      <c r="D407" s="107">
        <v>0</v>
      </c>
      <c r="E407" s="107">
        <v>0</v>
      </c>
      <c r="F407" s="22">
        <v>0</v>
      </c>
      <c r="G407" s="157"/>
    </row>
    <row r="408" spans="1:9" ht="27" customHeight="1" x14ac:dyDescent="0.25">
      <c r="A408" s="159"/>
      <c r="B408" s="159"/>
      <c r="C408" s="145" t="s">
        <v>20</v>
      </c>
      <c r="D408" s="107">
        <f>D398+D399+D400+D401+D402+D403+D404</f>
        <v>1118.4000000000001</v>
      </c>
      <c r="E408" s="107">
        <f>E398+E399+E400+E401+E402+E403+E404</f>
        <v>1118.4000000000001</v>
      </c>
      <c r="F408" s="22">
        <f t="shared" si="10"/>
        <v>100</v>
      </c>
      <c r="G408" s="157"/>
    </row>
    <row r="409" spans="1:9" ht="31.5" customHeight="1" x14ac:dyDescent="0.25">
      <c r="A409" s="174" t="s">
        <v>53</v>
      </c>
      <c r="B409" s="174"/>
      <c r="C409" s="174"/>
      <c r="D409" s="174"/>
      <c r="E409" s="174"/>
      <c r="F409" s="174"/>
      <c r="G409" s="174"/>
    </row>
    <row r="410" spans="1:9" ht="83.25" customHeight="1" x14ac:dyDescent="0.25">
      <c r="A410" s="136" t="s">
        <v>34</v>
      </c>
      <c r="B410" s="136" t="s">
        <v>93</v>
      </c>
      <c r="C410" s="141" t="s">
        <v>20</v>
      </c>
      <c r="D410" s="106">
        <v>371.5</v>
      </c>
      <c r="E410" s="106">
        <v>371.5</v>
      </c>
      <c r="F410" s="146">
        <f t="shared" si="10"/>
        <v>100</v>
      </c>
      <c r="G410" s="141" t="s">
        <v>506</v>
      </c>
    </row>
    <row r="411" spans="1:9" ht="27" customHeight="1" x14ac:dyDescent="0.25">
      <c r="A411" s="159" t="s">
        <v>73</v>
      </c>
      <c r="B411" s="159"/>
      <c r="C411" s="145" t="s">
        <v>96</v>
      </c>
      <c r="D411" s="107">
        <f>SUM(D410:D410)</f>
        <v>371.5</v>
      </c>
      <c r="E411" s="107">
        <f>SUM(E410:E410)</f>
        <v>371.5</v>
      </c>
      <c r="F411" s="22">
        <f>E411/D411*100</f>
        <v>100</v>
      </c>
      <c r="G411" s="157"/>
    </row>
    <row r="412" spans="1:9" ht="27" customHeight="1" x14ac:dyDescent="0.25">
      <c r="A412" s="159"/>
      <c r="B412" s="159"/>
      <c r="C412" s="145" t="s">
        <v>157</v>
      </c>
      <c r="D412" s="107">
        <v>0</v>
      </c>
      <c r="E412" s="107">
        <v>0</v>
      </c>
      <c r="F412" s="22">
        <v>0</v>
      </c>
      <c r="G412" s="157"/>
    </row>
    <row r="413" spans="1:9" ht="27" customHeight="1" x14ac:dyDescent="0.25">
      <c r="A413" s="159"/>
      <c r="B413" s="159"/>
      <c r="C413" s="145" t="s">
        <v>19</v>
      </c>
      <c r="D413" s="107">
        <v>0</v>
      </c>
      <c r="E413" s="107">
        <v>0</v>
      </c>
      <c r="F413" s="22">
        <v>0</v>
      </c>
      <c r="G413" s="157"/>
    </row>
    <row r="414" spans="1:9" ht="27" customHeight="1" x14ac:dyDescent="0.25">
      <c r="A414" s="159"/>
      <c r="B414" s="159"/>
      <c r="C414" s="145" t="s">
        <v>20</v>
      </c>
      <c r="D414" s="107">
        <f>D410</f>
        <v>371.5</v>
      </c>
      <c r="E414" s="107">
        <f>E410</f>
        <v>371.5</v>
      </c>
      <c r="F414" s="22">
        <f>E414/D414*100</f>
        <v>100</v>
      </c>
      <c r="G414" s="157"/>
    </row>
    <row r="415" spans="1:9" s="38" customFormat="1" ht="27" customHeight="1" x14ac:dyDescent="0.25">
      <c r="A415" s="192" t="s">
        <v>409</v>
      </c>
      <c r="B415" s="193"/>
      <c r="C415" s="35" t="s">
        <v>96</v>
      </c>
      <c r="D415" s="109">
        <f t="shared" ref="D415:E418" si="11">D72+D85+D117+D134+D179+D196+D235+D253+D262+D274+D293+D301+D317+D360+D379+D393+D405+D411</f>
        <v>1444315.5</v>
      </c>
      <c r="E415" s="109">
        <f t="shared" si="11"/>
        <v>1164556.0999999999</v>
      </c>
      <c r="F415" s="36">
        <f>E415/D415*100</f>
        <v>80.63031242135115</v>
      </c>
      <c r="G415" s="37"/>
      <c r="H415" s="46"/>
      <c r="I415" s="46"/>
    </row>
    <row r="416" spans="1:9" s="38" customFormat="1" ht="27" customHeight="1" x14ac:dyDescent="0.25">
      <c r="A416" s="194"/>
      <c r="B416" s="195"/>
      <c r="C416" s="35" t="s">
        <v>157</v>
      </c>
      <c r="D416" s="109">
        <f t="shared" si="11"/>
        <v>74379.600000000006</v>
      </c>
      <c r="E416" s="109">
        <f t="shared" si="11"/>
        <v>74379.600000000006</v>
      </c>
      <c r="F416" s="36">
        <f>E416/D416*100</f>
        <v>100</v>
      </c>
      <c r="G416" s="37"/>
      <c r="H416" s="46"/>
      <c r="I416" s="46"/>
    </row>
    <row r="417" spans="1:9" s="38" customFormat="1" ht="27" customHeight="1" x14ac:dyDescent="0.25">
      <c r="A417" s="194"/>
      <c r="B417" s="195"/>
      <c r="C417" s="35" t="s">
        <v>19</v>
      </c>
      <c r="D417" s="109">
        <f t="shared" si="11"/>
        <v>105857.8</v>
      </c>
      <c r="E417" s="109">
        <f t="shared" si="11"/>
        <v>84596.5</v>
      </c>
      <c r="F417" s="36">
        <f>E417/D417*100</f>
        <v>79.915225897383095</v>
      </c>
      <c r="G417" s="37"/>
      <c r="H417" s="46"/>
      <c r="I417" s="46"/>
    </row>
    <row r="418" spans="1:9" s="38" customFormat="1" ht="27" customHeight="1" x14ac:dyDescent="0.25">
      <c r="A418" s="196"/>
      <c r="B418" s="197"/>
      <c r="C418" s="35" t="s">
        <v>20</v>
      </c>
      <c r="D418" s="109">
        <f t="shared" si="11"/>
        <v>1264078.0999999999</v>
      </c>
      <c r="E418" s="109">
        <f t="shared" si="11"/>
        <v>1005579.9999999999</v>
      </c>
      <c r="F418" s="36">
        <f>E418/D418*100</f>
        <v>79.550464484749796</v>
      </c>
      <c r="G418" s="37"/>
      <c r="H418" s="46"/>
      <c r="I418" s="46"/>
    </row>
    <row r="419" spans="1:9" s="33" customFormat="1" ht="27" customHeight="1" x14ac:dyDescent="0.25">
      <c r="A419" s="185" t="s">
        <v>104</v>
      </c>
      <c r="B419" s="186"/>
      <c r="C419" s="186"/>
      <c r="D419" s="186"/>
      <c r="E419" s="186"/>
      <c r="F419" s="186"/>
      <c r="G419" s="187"/>
      <c r="H419" s="47"/>
      <c r="I419" s="47"/>
    </row>
    <row r="420" spans="1:9" s="117" customFormat="1" ht="27" customHeight="1" x14ac:dyDescent="0.25">
      <c r="A420" s="172" t="s">
        <v>2</v>
      </c>
      <c r="B420" s="172"/>
      <c r="C420" s="143" t="s">
        <v>156</v>
      </c>
      <c r="D420" s="130">
        <v>0</v>
      </c>
      <c r="E420" s="130">
        <v>0</v>
      </c>
      <c r="F420" s="146">
        <v>0</v>
      </c>
      <c r="G420" s="184"/>
      <c r="H420" s="116"/>
      <c r="I420" s="116"/>
    </row>
    <row r="421" spans="1:9" ht="27" customHeight="1" x14ac:dyDescent="0.25">
      <c r="A421" s="172"/>
      <c r="B421" s="172"/>
      <c r="C421" s="141" t="s">
        <v>19</v>
      </c>
      <c r="D421" s="131">
        <f>D139</f>
        <v>5422.3</v>
      </c>
      <c r="E421" s="131">
        <f>E139</f>
        <v>5422.3</v>
      </c>
      <c r="F421" s="146">
        <f>E421/D421*100</f>
        <v>100</v>
      </c>
      <c r="G421" s="184"/>
    </row>
    <row r="422" spans="1:9" ht="27" customHeight="1" x14ac:dyDescent="0.25">
      <c r="A422" s="172"/>
      <c r="B422" s="172"/>
      <c r="C422" s="141" t="s">
        <v>20</v>
      </c>
      <c r="D422" s="106">
        <f>D6+D7+D8+D9+D10+D77+D90+D140+D141+D184+D201+D279+D306+D322+D323+D365+D384</f>
        <v>35335.5</v>
      </c>
      <c r="E422" s="106">
        <f>E6+E7+E8+E9+E10+E77+E90+E140+E141+E184+E201+E279+E306+E322+E323+E365+E384</f>
        <v>33415.5</v>
      </c>
      <c r="F422" s="146">
        <f>E422/D422*100</f>
        <v>94.566370930084474</v>
      </c>
      <c r="G422" s="184"/>
    </row>
    <row r="423" spans="1:9" s="26" customFormat="1" ht="27" customHeight="1" x14ac:dyDescent="0.25">
      <c r="A423" s="172"/>
      <c r="B423" s="172"/>
      <c r="C423" s="132" t="s">
        <v>22</v>
      </c>
      <c r="D423" s="133">
        <f>D420+D421+D422</f>
        <v>40757.800000000003</v>
      </c>
      <c r="E423" s="133">
        <f>E420+E421+E422</f>
        <v>38837.800000000003</v>
      </c>
      <c r="F423" s="134">
        <f>E423/D423*100</f>
        <v>95.289245248762199</v>
      </c>
      <c r="G423" s="135"/>
      <c r="H423" s="48"/>
      <c r="I423" s="48"/>
    </row>
    <row r="424" spans="1:9" s="117" customFormat="1" ht="27" customHeight="1" x14ac:dyDescent="0.25">
      <c r="A424" s="172" t="s">
        <v>1</v>
      </c>
      <c r="B424" s="172"/>
      <c r="C424" s="143" t="s">
        <v>156</v>
      </c>
      <c r="D424" s="130">
        <v>0</v>
      </c>
      <c r="E424" s="130">
        <v>0</v>
      </c>
      <c r="F424" s="146">
        <v>0</v>
      </c>
      <c r="G424" s="184"/>
      <c r="H424" s="116"/>
      <c r="I424" s="116"/>
    </row>
    <row r="425" spans="1:9" ht="27" customHeight="1" x14ac:dyDescent="0.25">
      <c r="A425" s="172"/>
      <c r="B425" s="172"/>
      <c r="C425" s="141" t="s">
        <v>19</v>
      </c>
      <c r="D425" s="131">
        <f>D143+D324</f>
        <v>6509.5</v>
      </c>
      <c r="E425" s="131">
        <f>E143+E324</f>
        <v>6509.4</v>
      </c>
      <c r="F425" s="146">
        <f t="shared" ref="F425:F466" si="12">E425/D425*100</f>
        <v>99.998463783700743</v>
      </c>
      <c r="G425" s="184"/>
    </row>
    <row r="426" spans="1:9" ht="27" customHeight="1" x14ac:dyDescent="0.25">
      <c r="A426" s="172"/>
      <c r="B426" s="172"/>
      <c r="C426" s="141" t="s">
        <v>20</v>
      </c>
      <c r="D426" s="106">
        <f>D11+D13+D14+D91+D144+D145+D185+D203+D307+D325+D366+D398+D281</f>
        <v>47034.299999999996</v>
      </c>
      <c r="E426" s="106">
        <f>E11+E13+E14+E91+E144+E145+E185+E203+E307+E325+E366+E398+E281</f>
        <v>46262.1</v>
      </c>
      <c r="F426" s="146">
        <f t="shared" si="12"/>
        <v>98.358219427098959</v>
      </c>
      <c r="G426" s="184"/>
    </row>
    <row r="427" spans="1:9" s="26" customFormat="1" ht="27" customHeight="1" x14ac:dyDescent="0.25">
      <c r="A427" s="172"/>
      <c r="B427" s="172"/>
      <c r="C427" s="135" t="s">
        <v>22</v>
      </c>
      <c r="D427" s="133">
        <f>D424+D425+D426</f>
        <v>53543.799999999996</v>
      </c>
      <c r="E427" s="133">
        <f>E424+E425+E426</f>
        <v>52771.5</v>
      </c>
      <c r="F427" s="134">
        <f>E427/D427*100</f>
        <v>98.55762945476414</v>
      </c>
      <c r="G427" s="135"/>
      <c r="H427" s="48"/>
      <c r="I427" s="48"/>
    </row>
    <row r="428" spans="1:9" s="117" customFormat="1" ht="27" customHeight="1" x14ac:dyDescent="0.25">
      <c r="A428" s="172" t="s">
        <v>3</v>
      </c>
      <c r="B428" s="172"/>
      <c r="C428" s="143" t="s">
        <v>156</v>
      </c>
      <c r="D428" s="130">
        <f>D326</f>
        <v>2293.6999999999998</v>
      </c>
      <c r="E428" s="130">
        <f>E326</f>
        <v>2293.6999999999998</v>
      </c>
      <c r="F428" s="146">
        <f t="shared" si="12"/>
        <v>100</v>
      </c>
      <c r="G428" s="184"/>
      <c r="H428" s="116"/>
      <c r="I428" s="116"/>
    </row>
    <row r="429" spans="1:9" ht="27" customHeight="1" x14ac:dyDescent="0.25">
      <c r="A429" s="172"/>
      <c r="B429" s="172"/>
      <c r="C429" s="141" t="s">
        <v>19</v>
      </c>
      <c r="D429" s="131">
        <f>D204+D205+D327</f>
        <v>1443</v>
      </c>
      <c r="E429" s="131">
        <f>E204+E205+E327</f>
        <v>1443</v>
      </c>
      <c r="F429" s="146">
        <f t="shared" si="12"/>
        <v>100</v>
      </c>
      <c r="G429" s="184"/>
    </row>
    <row r="430" spans="1:9" ht="27" customHeight="1" x14ac:dyDescent="0.25">
      <c r="A430" s="172"/>
      <c r="B430" s="172"/>
      <c r="C430" s="141" t="s">
        <v>20</v>
      </c>
      <c r="D430" s="106">
        <f>D15+D16+D17+D18+D92+D147+D186+D206+D280+D308+D328+D329+D330+D367+D385</f>
        <v>56668.899999999994</v>
      </c>
      <c r="E430" s="106">
        <f>E15+E16+E17+E18+E92+E147+E186+E206+E280+E308+E328+E329+E330+E367+E385</f>
        <v>50516.399999999994</v>
      </c>
      <c r="F430" s="146">
        <f t="shared" si="12"/>
        <v>89.14307494939905</v>
      </c>
      <c r="G430" s="184"/>
    </row>
    <row r="431" spans="1:9" s="26" customFormat="1" ht="27" customHeight="1" x14ac:dyDescent="0.25">
      <c r="A431" s="172"/>
      <c r="B431" s="172"/>
      <c r="C431" s="132" t="s">
        <v>22</v>
      </c>
      <c r="D431" s="133">
        <f>D428+D429+D430</f>
        <v>60405.599999999991</v>
      </c>
      <c r="E431" s="133">
        <f>E428+E429+E430</f>
        <v>54253.099999999991</v>
      </c>
      <c r="F431" s="134">
        <f>E431/D431*100</f>
        <v>89.814686055597491</v>
      </c>
      <c r="G431" s="135"/>
      <c r="H431" s="48"/>
      <c r="I431" s="48"/>
    </row>
    <row r="432" spans="1:9" ht="27" customHeight="1" x14ac:dyDescent="0.25">
      <c r="A432" s="172" t="s">
        <v>4</v>
      </c>
      <c r="B432" s="172"/>
      <c r="C432" s="143" t="s">
        <v>156</v>
      </c>
      <c r="D432" s="130">
        <v>0</v>
      </c>
      <c r="E432" s="130">
        <v>0</v>
      </c>
      <c r="F432" s="146">
        <v>0</v>
      </c>
      <c r="G432" s="157"/>
    </row>
    <row r="433" spans="1:9" ht="27" customHeight="1" x14ac:dyDescent="0.25">
      <c r="A433" s="172"/>
      <c r="B433" s="172"/>
      <c r="C433" s="141" t="s">
        <v>19</v>
      </c>
      <c r="D433" s="131">
        <f>D148+D208+D209</f>
        <v>7269.3</v>
      </c>
      <c r="E433" s="131">
        <f>E148+E208+E209</f>
        <v>7269.2</v>
      </c>
      <c r="F433" s="146">
        <f t="shared" si="12"/>
        <v>99.998624351725752</v>
      </c>
      <c r="G433" s="157"/>
    </row>
    <row r="434" spans="1:9" ht="27" customHeight="1" x14ac:dyDescent="0.25">
      <c r="A434" s="172"/>
      <c r="B434" s="172"/>
      <c r="C434" s="141" t="s">
        <v>20</v>
      </c>
      <c r="D434" s="106">
        <f>D19+D20+D21+D22+D23+D24+D78+D93+D122+D149+D150+D151+D187+D210+D211+D267+D268+D282+D298+D309+D331+D332+D368+D386+D399+D240</f>
        <v>53221</v>
      </c>
      <c r="E434" s="106">
        <f>E19+E20+E21+E22+E23+E24+E78+E93+E122+E149+E150+E151+E187+E210+E211+E267+E268+E282+E298+E309+E331+E332+E368+E386+E399+E240</f>
        <v>50048</v>
      </c>
      <c r="F434" s="146">
        <f t="shared" si="12"/>
        <v>94.038067680051114</v>
      </c>
      <c r="G434" s="157"/>
    </row>
    <row r="435" spans="1:9" s="26" customFormat="1" ht="27" customHeight="1" x14ac:dyDescent="0.25">
      <c r="A435" s="172"/>
      <c r="B435" s="172"/>
      <c r="C435" s="132" t="s">
        <v>22</v>
      </c>
      <c r="D435" s="133">
        <f>D432+D433+D434</f>
        <v>60490.3</v>
      </c>
      <c r="E435" s="133">
        <f>E432+E433+E434</f>
        <v>57317.2</v>
      </c>
      <c r="F435" s="134">
        <f>E435/D435*100</f>
        <v>94.754365575968365</v>
      </c>
      <c r="G435" s="135"/>
      <c r="H435" s="48"/>
      <c r="I435" s="48"/>
    </row>
    <row r="436" spans="1:9" ht="27" customHeight="1" x14ac:dyDescent="0.25">
      <c r="A436" s="172" t="s">
        <v>9</v>
      </c>
      <c r="B436" s="172"/>
      <c r="C436" s="143" t="s">
        <v>156</v>
      </c>
      <c r="D436" s="130">
        <v>0</v>
      </c>
      <c r="E436" s="130">
        <v>0</v>
      </c>
      <c r="F436" s="146">
        <v>0</v>
      </c>
      <c r="G436" s="157"/>
    </row>
    <row r="437" spans="1:9" ht="27" customHeight="1" x14ac:dyDescent="0.25">
      <c r="A437" s="172"/>
      <c r="B437" s="172"/>
      <c r="C437" s="141" t="s">
        <v>19</v>
      </c>
      <c r="D437" s="131">
        <f>D155+D338</f>
        <v>9114</v>
      </c>
      <c r="E437" s="131">
        <f>E155+E338</f>
        <v>9113.5</v>
      </c>
      <c r="F437" s="146">
        <f t="shared" si="12"/>
        <v>99.994513934606104</v>
      </c>
      <c r="G437" s="157"/>
    </row>
    <row r="438" spans="1:9" ht="27" customHeight="1" x14ac:dyDescent="0.25">
      <c r="A438" s="172"/>
      <c r="B438" s="172"/>
      <c r="C438" s="141" t="s">
        <v>20</v>
      </c>
      <c r="D438" s="106">
        <f>D32+D33+D34+D35+D80+D97+D98+D99+D100+D123+D156+D157+D189+D214+D241+D258+D269+D270+D284+D311+D339+D340+D370+D387</f>
        <v>32571.199999999993</v>
      </c>
      <c r="E438" s="106">
        <f>E32+E33+E34+E35+E80+E97+E98+E99+E100+E123+E156+E157+E189+E214+E241+E258+E269+E270+E284+E311+E339+E340+E370+E387</f>
        <v>32427.899999999998</v>
      </c>
      <c r="F438" s="146">
        <f t="shared" si="12"/>
        <v>99.560040772215956</v>
      </c>
      <c r="G438" s="157"/>
    </row>
    <row r="439" spans="1:9" s="26" customFormat="1" ht="27" customHeight="1" x14ac:dyDescent="0.25">
      <c r="A439" s="172"/>
      <c r="B439" s="172"/>
      <c r="C439" s="132" t="s">
        <v>22</v>
      </c>
      <c r="D439" s="133">
        <f>D436+D437+D438</f>
        <v>41685.199999999997</v>
      </c>
      <c r="E439" s="133">
        <f>E436+E437+E438</f>
        <v>41541.399999999994</v>
      </c>
      <c r="F439" s="134">
        <f>E439/D439*100</f>
        <v>99.655033441125383</v>
      </c>
      <c r="G439" s="135"/>
      <c r="H439" s="48"/>
      <c r="I439" s="48"/>
    </row>
    <row r="440" spans="1:9" ht="27" customHeight="1" x14ac:dyDescent="0.25">
      <c r="A440" s="172" t="s">
        <v>10</v>
      </c>
      <c r="B440" s="172"/>
      <c r="C440" s="143" t="s">
        <v>156</v>
      </c>
      <c r="D440" s="130">
        <f>D333</f>
        <v>1885.9</v>
      </c>
      <c r="E440" s="130">
        <f>E333</f>
        <v>1885.9</v>
      </c>
      <c r="F440" s="146">
        <f t="shared" si="12"/>
        <v>100</v>
      </c>
      <c r="G440" s="157"/>
    </row>
    <row r="441" spans="1:9" ht="27" customHeight="1" x14ac:dyDescent="0.25">
      <c r="A441" s="172"/>
      <c r="B441" s="172"/>
      <c r="C441" s="141" t="s">
        <v>19</v>
      </c>
      <c r="D441" s="131">
        <f>D152+D334</f>
        <v>5750.4</v>
      </c>
      <c r="E441" s="131">
        <f>E152+E334</f>
        <v>5750.4</v>
      </c>
      <c r="F441" s="146">
        <f t="shared" si="12"/>
        <v>100</v>
      </c>
      <c r="G441" s="157"/>
    </row>
    <row r="442" spans="1:9" ht="27" customHeight="1" x14ac:dyDescent="0.25">
      <c r="A442" s="172"/>
      <c r="B442" s="172"/>
      <c r="C442" s="141" t="s">
        <v>20</v>
      </c>
      <c r="D442" s="106">
        <f>D25+D27+D28+D29+D30+D31+D79+D94+D95+D96+D153+D154+D188+D212+D213+D283+D310+D335+D336+D337+D369+D400</f>
        <v>35234.700000000004</v>
      </c>
      <c r="E442" s="106">
        <f>E25+E27+E28+E29+E30+E31+E79+E94+E95+E96+E153+E154+E188+E212+E213+E283+E310+E335+E336+E337+E369+E400</f>
        <v>34175.900000000009</v>
      </c>
      <c r="F442" s="146">
        <f t="shared" si="12"/>
        <v>96.995007762234394</v>
      </c>
      <c r="G442" s="157"/>
    </row>
    <row r="443" spans="1:9" s="26" customFormat="1" ht="27" customHeight="1" x14ac:dyDescent="0.25">
      <c r="A443" s="172"/>
      <c r="B443" s="172"/>
      <c r="C443" s="132" t="s">
        <v>22</v>
      </c>
      <c r="D443" s="133">
        <f>D440+D441+D442</f>
        <v>42871</v>
      </c>
      <c r="E443" s="133">
        <f>E440+E441+E442</f>
        <v>41812.200000000012</v>
      </c>
      <c r="F443" s="134">
        <f>E443/D443*100</f>
        <v>97.530265214247422</v>
      </c>
      <c r="G443" s="135"/>
      <c r="H443" s="48"/>
      <c r="I443" s="48"/>
    </row>
    <row r="444" spans="1:9" ht="27" customHeight="1" x14ac:dyDescent="0.25">
      <c r="A444" s="172" t="s">
        <v>8</v>
      </c>
      <c r="B444" s="172"/>
      <c r="C444" s="143" t="s">
        <v>156</v>
      </c>
      <c r="D444" s="130">
        <v>0</v>
      </c>
      <c r="E444" s="130">
        <v>0</v>
      </c>
      <c r="F444" s="146">
        <v>0</v>
      </c>
      <c r="G444" s="157"/>
    </row>
    <row r="445" spans="1:9" ht="27" customHeight="1" x14ac:dyDescent="0.25">
      <c r="A445" s="172"/>
      <c r="B445" s="172"/>
      <c r="C445" s="141" t="s">
        <v>19</v>
      </c>
      <c r="D445" s="131">
        <f>D215+D217+D219+D341</f>
        <v>15172.800000000001</v>
      </c>
      <c r="E445" s="131">
        <f>E215+E217+E219+E341</f>
        <v>15172.7</v>
      </c>
      <c r="F445" s="146">
        <f t="shared" si="12"/>
        <v>99.999340925867344</v>
      </c>
      <c r="G445" s="157"/>
    </row>
    <row r="446" spans="1:9" ht="27" customHeight="1" x14ac:dyDescent="0.25">
      <c r="A446" s="172"/>
      <c r="B446" s="172"/>
      <c r="C446" s="141" t="s">
        <v>20</v>
      </c>
      <c r="D446" s="106">
        <f>D36+D37+D38+D39+D81+D101+D102+D103+D124+D158+D159+D190+D216+D218+D220+D285+D342+D343+D371+D401</f>
        <v>60029.5</v>
      </c>
      <c r="E446" s="106">
        <f>E36+E37+E38+E39+E81+E101+E102+E103+E124+E158+E159+E190+E216+E218+E220+E285+E342+E343+E371+E401</f>
        <v>55698.000000000015</v>
      </c>
      <c r="F446" s="146">
        <f t="shared" si="12"/>
        <v>92.784381012668788</v>
      </c>
      <c r="G446" s="157"/>
    </row>
    <row r="447" spans="1:9" s="26" customFormat="1" ht="27" customHeight="1" x14ac:dyDescent="0.25">
      <c r="A447" s="172"/>
      <c r="B447" s="172"/>
      <c r="C447" s="132" t="s">
        <v>22</v>
      </c>
      <c r="D447" s="133">
        <f>D444+D445+D446</f>
        <v>75202.3</v>
      </c>
      <c r="E447" s="133">
        <f>E444+E445+E446</f>
        <v>70870.700000000012</v>
      </c>
      <c r="F447" s="134">
        <f>E447/D447*100</f>
        <v>94.240069785099664</v>
      </c>
      <c r="G447" s="135"/>
      <c r="H447" s="48"/>
      <c r="I447" s="48"/>
    </row>
    <row r="448" spans="1:9" ht="27" customHeight="1" x14ac:dyDescent="0.25">
      <c r="A448" s="172" t="s">
        <v>5</v>
      </c>
      <c r="B448" s="172"/>
      <c r="C448" s="143" t="s">
        <v>156</v>
      </c>
      <c r="D448" s="130">
        <v>0</v>
      </c>
      <c r="E448" s="130">
        <v>0</v>
      </c>
      <c r="F448" s="146">
        <v>0</v>
      </c>
      <c r="G448" s="157"/>
    </row>
    <row r="449" spans="1:9" ht="27" customHeight="1" x14ac:dyDescent="0.25">
      <c r="A449" s="172"/>
      <c r="B449" s="172"/>
      <c r="C449" s="141" t="s">
        <v>19</v>
      </c>
      <c r="D449" s="131">
        <f>D160</f>
        <v>5395.2</v>
      </c>
      <c r="E449" s="131">
        <f>E160</f>
        <v>5395.2</v>
      </c>
      <c r="F449" s="146">
        <f t="shared" si="12"/>
        <v>100</v>
      </c>
      <c r="G449" s="157"/>
    </row>
    <row r="450" spans="1:9" ht="27" customHeight="1" x14ac:dyDescent="0.25">
      <c r="A450" s="172"/>
      <c r="B450" s="172"/>
      <c r="C450" s="141" t="s">
        <v>20</v>
      </c>
      <c r="D450" s="106">
        <f>D40+D41+D42+D43+D44+D45+D104+D105+D161+D162+D163+D191+D221+D222+D286+D312+D344+D346+D372+D388</f>
        <v>51918.200000000004</v>
      </c>
      <c r="E450" s="106">
        <f>E40+E41+E42+E43+E44+E45+E104+E105+E161+E162+E163+E191+E221+E222+E286+E312+E344+E346+E372+E388</f>
        <v>47034.400000000001</v>
      </c>
      <c r="F450" s="146">
        <f t="shared" si="12"/>
        <v>90.593279428023308</v>
      </c>
      <c r="G450" s="157"/>
    </row>
    <row r="451" spans="1:9" s="26" customFormat="1" ht="27" customHeight="1" x14ac:dyDescent="0.25">
      <c r="A451" s="172"/>
      <c r="B451" s="172"/>
      <c r="C451" s="132" t="s">
        <v>22</v>
      </c>
      <c r="D451" s="133">
        <f>D448+D449+D450</f>
        <v>57313.4</v>
      </c>
      <c r="E451" s="133">
        <f>E448+E449+E450</f>
        <v>52429.599999999999</v>
      </c>
      <c r="F451" s="134">
        <f>E451/D451*100</f>
        <v>91.478781576385273</v>
      </c>
      <c r="G451" s="135"/>
      <c r="H451" s="48"/>
      <c r="I451" s="48"/>
    </row>
    <row r="452" spans="1:9" ht="27" customHeight="1" x14ac:dyDescent="0.25">
      <c r="A452" s="172" t="s">
        <v>6</v>
      </c>
      <c r="B452" s="172"/>
      <c r="C452" s="143" t="s">
        <v>156</v>
      </c>
      <c r="D452" s="130">
        <v>0</v>
      </c>
      <c r="E452" s="130">
        <v>0</v>
      </c>
      <c r="F452" s="146">
        <v>0</v>
      </c>
      <c r="G452" s="157"/>
    </row>
    <row r="453" spans="1:9" ht="27" customHeight="1" x14ac:dyDescent="0.25">
      <c r="A453" s="172"/>
      <c r="B453" s="172"/>
      <c r="C453" s="141" t="s">
        <v>19</v>
      </c>
      <c r="D453" s="131">
        <v>0</v>
      </c>
      <c r="E453" s="131">
        <v>0</v>
      </c>
      <c r="F453" s="146">
        <v>0</v>
      </c>
      <c r="G453" s="157"/>
    </row>
    <row r="454" spans="1:9" ht="27" customHeight="1" x14ac:dyDescent="0.25">
      <c r="A454" s="172"/>
      <c r="B454" s="172"/>
      <c r="C454" s="141" t="s">
        <v>20</v>
      </c>
      <c r="D454" s="106">
        <f>D46+D47+D48+D49+D50+D51+D106+D107+D125+D164+D192+D223+D287+D313+D347+D348+D373+D389+D402</f>
        <v>62326.299999999996</v>
      </c>
      <c r="E454" s="106">
        <f>E46+E47+E48+E49+E50+E51+E106+E107+E125+E164+E192+E223+E287+E313+E347+E348+E373+E389+E402</f>
        <v>57721.899999999987</v>
      </c>
      <c r="F454" s="146">
        <f t="shared" si="12"/>
        <v>92.612428461179292</v>
      </c>
      <c r="G454" s="157"/>
    </row>
    <row r="455" spans="1:9" s="26" customFormat="1" ht="27" customHeight="1" x14ac:dyDescent="0.25">
      <c r="A455" s="172"/>
      <c r="B455" s="172"/>
      <c r="C455" s="132" t="s">
        <v>22</v>
      </c>
      <c r="D455" s="133">
        <f>D452+D453+D454</f>
        <v>62326.299999999996</v>
      </c>
      <c r="E455" s="133">
        <f>E452+E453+E454</f>
        <v>57721.899999999987</v>
      </c>
      <c r="F455" s="134">
        <f>E455/D455*100</f>
        <v>92.612428461179292</v>
      </c>
      <c r="G455" s="135"/>
      <c r="H455" s="48"/>
      <c r="I455" s="48"/>
    </row>
    <row r="456" spans="1:9" ht="27" customHeight="1" x14ac:dyDescent="0.25">
      <c r="A456" s="172" t="s">
        <v>7</v>
      </c>
      <c r="B456" s="172"/>
      <c r="C456" s="143" t="s">
        <v>156</v>
      </c>
      <c r="D456" s="130">
        <f>D349</f>
        <v>200</v>
      </c>
      <c r="E456" s="130">
        <f>E349</f>
        <v>200</v>
      </c>
      <c r="F456" s="146">
        <f t="shared" si="12"/>
        <v>100</v>
      </c>
      <c r="G456" s="157"/>
    </row>
    <row r="457" spans="1:9" ht="27" customHeight="1" x14ac:dyDescent="0.25">
      <c r="A457" s="172"/>
      <c r="B457" s="172"/>
      <c r="C457" s="141" t="s">
        <v>19</v>
      </c>
      <c r="D457" s="131">
        <f>D350</f>
        <v>63.2</v>
      </c>
      <c r="E457" s="131">
        <f>E350</f>
        <v>63.2</v>
      </c>
      <c r="F457" s="146">
        <f t="shared" si="12"/>
        <v>100</v>
      </c>
      <c r="G457" s="157"/>
    </row>
    <row r="458" spans="1:9" ht="27" customHeight="1" x14ac:dyDescent="0.25">
      <c r="A458" s="172"/>
      <c r="B458" s="172"/>
      <c r="C458" s="141" t="s">
        <v>20</v>
      </c>
      <c r="D458" s="106">
        <f>D52+D54+D55+D56+D57+D58+D82+D108+D109+D110+D126+D166+D193+D224+D227+D242+D259+D271+D288+D314+D353+D375+D390+D403+D352+D351</f>
        <v>374927.6999999999</v>
      </c>
      <c r="E458" s="106">
        <f>E52+E54+E55+E56+E57+E58+E82+E108+E109+E110+E126+E166+E193+E224+E227+E242+E259+E271+E288+E314+E353+E375+E390+E403+E352+E351</f>
        <v>263801.8</v>
      </c>
      <c r="F458" s="146">
        <f t="shared" si="12"/>
        <v>70.360712211981152</v>
      </c>
      <c r="G458" s="157"/>
    </row>
    <row r="459" spans="1:9" s="26" customFormat="1" ht="27" customHeight="1" x14ac:dyDescent="0.25">
      <c r="A459" s="172"/>
      <c r="B459" s="172"/>
      <c r="C459" s="132" t="s">
        <v>22</v>
      </c>
      <c r="D459" s="133">
        <f>D456+D457+D458</f>
        <v>375190.89999999991</v>
      </c>
      <c r="E459" s="133">
        <f>E456+E457+E458</f>
        <v>264065</v>
      </c>
      <c r="F459" s="134">
        <f>E459/D459*100</f>
        <v>70.381504455465233</v>
      </c>
      <c r="G459" s="135"/>
      <c r="H459" s="48"/>
      <c r="I459" s="48"/>
    </row>
    <row r="460" spans="1:9" s="117" customFormat="1" ht="27" customHeight="1" x14ac:dyDescent="0.25">
      <c r="A460" s="172" t="s">
        <v>11</v>
      </c>
      <c r="B460" s="172"/>
      <c r="C460" s="143" t="s">
        <v>156</v>
      </c>
      <c r="D460" s="115">
        <v>0</v>
      </c>
      <c r="E460" s="115">
        <v>0</v>
      </c>
      <c r="F460" s="146">
        <v>0</v>
      </c>
      <c r="G460" s="184"/>
      <c r="H460" s="116"/>
      <c r="I460" s="116"/>
    </row>
    <row r="461" spans="1:9" ht="27" customHeight="1" x14ac:dyDescent="0.25">
      <c r="A461" s="172"/>
      <c r="B461" s="172"/>
      <c r="C461" s="141" t="s">
        <v>19</v>
      </c>
      <c r="D461" s="131">
        <f>D175+D233</f>
        <v>10280.300000000001</v>
      </c>
      <c r="E461" s="131">
        <f>E175+E233</f>
        <v>7386.6</v>
      </c>
      <c r="F461" s="146">
        <f t="shared" si="12"/>
        <v>71.851988755191968</v>
      </c>
      <c r="G461" s="184"/>
    </row>
    <row r="462" spans="1:9" ht="27" customHeight="1" x14ac:dyDescent="0.25">
      <c r="A462" s="172"/>
      <c r="B462" s="172"/>
      <c r="C462" s="141" t="s">
        <v>20</v>
      </c>
      <c r="D462" s="106">
        <f>D65+D66+D67+D68+D69+D70+D71+D84+D115+D116+D176+D177+D195+D234+D252+D261+D273+D292+D316+D357+D358+D359+D378+D392+D178</f>
        <v>88854.10000000002</v>
      </c>
      <c r="E462" s="106">
        <f>E65+E66+E67+E68+E69+E70+E71+E84+E115+E116+E176+E177+E195+E234+E252+E261+E273+E292+E316+E357+E358+E359+E378+E392+E178</f>
        <v>88038.100000000035</v>
      </c>
      <c r="F462" s="146">
        <f t="shared" si="12"/>
        <v>99.081640577080876</v>
      </c>
      <c r="G462" s="184"/>
    </row>
    <row r="463" spans="1:9" s="26" customFormat="1" ht="27" customHeight="1" x14ac:dyDescent="0.25">
      <c r="A463" s="172"/>
      <c r="B463" s="172"/>
      <c r="C463" s="132" t="s">
        <v>22</v>
      </c>
      <c r="D463" s="133">
        <f>D460+D461+D462</f>
        <v>99134.400000000023</v>
      </c>
      <c r="E463" s="133">
        <f>E460+E461+E462</f>
        <v>95424.700000000041</v>
      </c>
      <c r="F463" s="134">
        <f>E463/D463*100</f>
        <v>96.257908455591618</v>
      </c>
      <c r="G463" s="135"/>
      <c r="H463" s="48"/>
      <c r="I463" s="48"/>
    </row>
    <row r="464" spans="1:9" s="117" customFormat="1" ht="27" customHeight="1" x14ac:dyDescent="0.25">
      <c r="A464" s="172" t="s">
        <v>12</v>
      </c>
      <c r="B464" s="172"/>
      <c r="C464" s="143" t="s">
        <v>156</v>
      </c>
      <c r="D464" s="115">
        <f>D289</f>
        <v>70000</v>
      </c>
      <c r="E464" s="115">
        <f>E289</f>
        <v>70000</v>
      </c>
      <c r="F464" s="146">
        <f t="shared" si="12"/>
        <v>100</v>
      </c>
      <c r="G464" s="184"/>
      <c r="H464" s="116"/>
      <c r="I464" s="116"/>
    </row>
    <row r="465" spans="1:9" ht="27" customHeight="1" x14ac:dyDescent="0.25">
      <c r="A465" s="172"/>
      <c r="B465" s="172"/>
      <c r="C465" s="141" t="s">
        <v>19</v>
      </c>
      <c r="D465" s="115">
        <f>D168+D243+D228+D354</f>
        <v>39437.800000000003</v>
      </c>
      <c r="E465" s="115">
        <f>E168+E243+E228+E354</f>
        <v>21071</v>
      </c>
      <c r="F465" s="146">
        <f t="shared" si="12"/>
        <v>53.42843667750229</v>
      </c>
      <c r="G465" s="184"/>
    </row>
    <row r="466" spans="1:9" ht="27" customHeight="1" x14ac:dyDescent="0.25">
      <c r="A466" s="172"/>
      <c r="B466" s="172"/>
      <c r="C466" s="141" t="s">
        <v>20</v>
      </c>
      <c r="D466" s="106">
        <f>D59+D60+D61+D62+D63+D64+D83+D111+D112+D113+D114+D127+D130+D131+D133+D169+D170+D174+D194+D229+D232+D244+D245+D247+D260+D290+D299+D315+D355+D377+D404+D410+D272+D300+D391</f>
        <v>365956.7</v>
      </c>
      <c r="E466" s="106">
        <f>E59+E60+E61+E62+E63+E64+E83+E111+E112+E113+E114+E127+E130+E131+E133+E169+E170+E174+E194+E229+E232+E244+E245+E247+E260+E290+E299+E315+E355+E377+E404+E410+E272+E300+E391</f>
        <v>246439.99999999994</v>
      </c>
      <c r="F466" s="146">
        <f t="shared" si="12"/>
        <v>67.341300213932399</v>
      </c>
      <c r="G466" s="184"/>
    </row>
    <row r="467" spans="1:9" s="26" customFormat="1" ht="27" customHeight="1" x14ac:dyDescent="0.25">
      <c r="A467" s="172"/>
      <c r="B467" s="172"/>
      <c r="C467" s="132" t="s">
        <v>22</v>
      </c>
      <c r="D467" s="133">
        <f>D464+D465+D466</f>
        <v>475394.5</v>
      </c>
      <c r="E467" s="133">
        <f>E464+E465+E466</f>
        <v>337510.99999999994</v>
      </c>
      <c r="F467" s="134">
        <f>E467/D467*100</f>
        <v>70.995983335945184</v>
      </c>
      <c r="G467" s="135"/>
      <c r="H467" s="48"/>
      <c r="I467" s="48"/>
    </row>
    <row r="468" spans="1:9" s="26" customFormat="1" ht="27" customHeight="1" x14ac:dyDescent="0.25">
      <c r="A468" s="189" t="s">
        <v>401</v>
      </c>
      <c r="B468" s="189"/>
      <c r="C468" s="28" t="s">
        <v>156</v>
      </c>
      <c r="D468" s="110">
        <f t="shared" ref="D468:E470" si="13">D420+D424+D428+D432+D436+D440+D444+D448+D452+D456+D460+D464</f>
        <v>74379.600000000006</v>
      </c>
      <c r="E468" s="110">
        <f t="shared" si="13"/>
        <v>74379.600000000006</v>
      </c>
      <c r="F468" s="27">
        <f>E468/D468*100</f>
        <v>100</v>
      </c>
      <c r="G468" s="188"/>
      <c r="H468" s="48"/>
      <c r="I468" s="48"/>
    </row>
    <row r="469" spans="1:9" s="25" customFormat="1" ht="27" customHeight="1" x14ac:dyDescent="0.25">
      <c r="A469" s="189"/>
      <c r="B469" s="189"/>
      <c r="C469" s="28" t="s">
        <v>19</v>
      </c>
      <c r="D469" s="110">
        <f t="shared" si="13"/>
        <v>105857.8</v>
      </c>
      <c r="E469" s="110">
        <f t="shared" si="13"/>
        <v>84596.5</v>
      </c>
      <c r="F469" s="27">
        <f>E469/D469*100</f>
        <v>79.915225897383095</v>
      </c>
      <c r="G469" s="188"/>
      <c r="H469" s="49"/>
      <c r="I469" s="49"/>
    </row>
    <row r="470" spans="1:9" s="25" customFormat="1" ht="27" customHeight="1" x14ac:dyDescent="0.25">
      <c r="A470" s="189"/>
      <c r="B470" s="189"/>
      <c r="C470" s="28" t="s">
        <v>20</v>
      </c>
      <c r="D470" s="110">
        <f t="shared" si="13"/>
        <v>1264078.0999999999</v>
      </c>
      <c r="E470" s="110">
        <f t="shared" si="13"/>
        <v>1005580</v>
      </c>
      <c r="F470" s="27">
        <f>E470/D470*100</f>
        <v>79.55046448474981</v>
      </c>
      <c r="G470" s="188"/>
      <c r="H470" s="49"/>
      <c r="I470" s="49"/>
    </row>
    <row r="471" spans="1:9" s="25" customFormat="1" ht="27" customHeight="1" x14ac:dyDescent="0.25">
      <c r="A471" s="189"/>
      <c r="B471" s="189"/>
      <c r="C471" s="28" t="s">
        <v>22</v>
      </c>
      <c r="D471" s="110">
        <f>D469+D470+D468</f>
        <v>1444315.5</v>
      </c>
      <c r="E471" s="110">
        <f>E469+E470+E468</f>
        <v>1164556.1000000001</v>
      </c>
      <c r="F471" s="27">
        <f>E471/D471*100</f>
        <v>80.630312421351164</v>
      </c>
      <c r="G471" s="188"/>
      <c r="H471" s="49"/>
      <c r="I471" s="49"/>
    </row>
  </sheetData>
  <autoFilter ref="A3:F471"/>
  <mergeCells count="302">
    <mergeCell ref="A115:A116"/>
    <mergeCell ref="A104:A105"/>
    <mergeCell ref="A108:A110"/>
    <mergeCell ref="A65:A71"/>
    <mergeCell ref="A85:B88"/>
    <mergeCell ref="A349:A353"/>
    <mergeCell ref="G349:G351"/>
    <mergeCell ref="B349:B351"/>
    <mergeCell ref="G355:G356"/>
    <mergeCell ref="F355:F356"/>
    <mergeCell ref="E355:E356"/>
    <mergeCell ref="D355:D356"/>
    <mergeCell ref="C355:C356"/>
    <mergeCell ref="C145:C146"/>
    <mergeCell ref="B145:B146"/>
    <mergeCell ref="A143:A146"/>
    <mergeCell ref="A148:A151"/>
    <mergeCell ref="B143:B144"/>
    <mergeCell ref="A239:G239"/>
    <mergeCell ref="A257:G257"/>
    <mergeCell ref="G243:G244"/>
    <mergeCell ref="B243:B244"/>
    <mergeCell ref="A196:B199"/>
    <mergeCell ref="G196:G199"/>
    <mergeCell ref="E11:E12"/>
    <mergeCell ref="D11:D12"/>
    <mergeCell ref="C11:C12"/>
    <mergeCell ref="B11:B12"/>
    <mergeCell ref="C131:C132"/>
    <mergeCell ref="B131:B132"/>
    <mergeCell ref="A134:B137"/>
    <mergeCell ref="G25:G26"/>
    <mergeCell ref="F25:F26"/>
    <mergeCell ref="E25:E26"/>
    <mergeCell ref="D25:D26"/>
    <mergeCell ref="C25:C26"/>
    <mergeCell ref="B25:B26"/>
    <mergeCell ref="A15:A18"/>
    <mergeCell ref="A46:A51"/>
    <mergeCell ref="A36:A39"/>
    <mergeCell ref="G52:G53"/>
    <mergeCell ref="F52:F53"/>
    <mergeCell ref="E52:E53"/>
    <mergeCell ref="D52:D53"/>
    <mergeCell ref="A52:A58"/>
    <mergeCell ref="A59:A64"/>
    <mergeCell ref="C52:C53"/>
    <mergeCell ref="B52:B53"/>
    <mergeCell ref="A1:G1"/>
    <mergeCell ref="G139:G140"/>
    <mergeCell ref="G148:G149"/>
    <mergeCell ref="G152:G153"/>
    <mergeCell ref="G155:G156"/>
    <mergeCell ref="A97:A100"/>
    <mergeCell ref="A94:A96"/>
    <mergeCell ref="A117:B120"/>
    <mergeCell ref="A106:A107"/>
    <mergeCell ref="A111:A114"/>
    <mergeCell ref="A127:A133"/>
    <mergeCell ref="A121:G121"/>
    <mergeCell ref="D131:D132"/>
    <mergeCell ref="G127:G129"/>
    <mergeCell ref="F127:F129"/>
    <mergeCell ref="E127:E129"/>
    <mergeCell ref="D127:D129"/>
    <mergeCell ref="C127:C129"/>
    <mergeCell ref="B127:B129"/>
    <mergeCell ref="G11:G12"/>
    <mergeCell ref="F11:F12"/>
    <mergeCell ref="A152:A154"/>
    <mergeCell ref="F131:F132"/>
    <mergeCell ref="E131:E132"/>
    <mergeCell ref="A235:B238"/>
    <mergeCell ref="A253:B256"/>
    <mergeCell ref="A224:A227"/>
    <mergeCell ref="B209:B210"/>
    <mergeCell ref="A164:A165"/>
    <mergeCell ref="G253:G256"/>
    <mergeCell ref="G166:G167"/>
    <mergeCell ref="F166:F167"/>
    <mergeCell ref="E166:E167"/>
    <mergeCell ref="D166:D167"/>
    <mergeCell ref="C166:C167"/>
    <mergeCell ref="B166:B167"/>
    <mergeCell ref="A166:A167"/>
    <mergeCell ref="F201:F202"/>
    <mergeCell ref="E201:E202"/>
    <mergeCell ref="D201:D202"/>
    <mergeCell ref="C201:C202"/>
    <mergeCell ref="B201:B202"/>
    <mergeCell ref="A201:A202"/>
    <mergeCell ref="G170:G173"/>
    <mergeCell ref="F170:F173"/>
    <mergeCell ref="E170:E173"/>
    <mergeCell ref="D170:D173"/>
    <mergeCell ref="A168:A174"/>
    <mergeCell ref="B168:B169"/>
    <mergeCell ref="A233:A234"/>
    <mergeCell ref="B219:B220"/>
    <mergeCell ref="G175:G176"/>
    <mergeCell ref="G179:G182"/>
    <mergeCell ref="A183:G183"/>
    <mergeCell ref="A200:G200"/>
    <mergeCell ref="A215:A220"/>
    <mergeCell ref="B215:B216"/>
    <mergeCell ref="G215:G216"/>
    <mergeCell ref="A175:A178"/>
    <mergeCell ref="B175:B176"/>
    <mergeCell ref="A208:A211"/>
    <mergeCell ref="G206:G207"/>
    <mergeCell ref="F206:F207"/>
    <mergeCell ref="E206:E207"/>
    <mergeCell ref="D206:D207"/>
    <mergeCell ref="C206:C207"/>
    <mergeCell ref="A204:A207"/>
    <mergeCell ref="B205:B207"/>
    <mergeCell ref="A179:B182"/>
    <mergeCell ref="G201:G202"/>
    <mergeCell ref="A221:A222"/>
    <mergeCell ref="C170:C173"/>
    <mergeCell ref="B170:B173"/>
    <mergeCell ref="A5:G5"/>
    <mergeCell ref="A76:G76"/>
    <mergeCell ref="A89:G89"/>
    <mergeCell ref="A415:B418"/>
    <mergeCell ref="B333:B335"/>
    <mergeCell ref="A333:A337"/>
    <mergeCell ref="G333:G335"/>
    <mergeCell ref="A305:G305"/>
    <mergeCell ref="A321:G321"/>
    <mergeCell ref="A411:B414"/>
    <mergeCell ref="A379:B382"/>
    <mergeCell ref="A393:B396"/>
    <mergeCell ref="A297:G297"/>
    <mergeCell ref="A324:A325"/>
    <mergeCell ref="G326:G328"/>
    <mergeCell ref="B326:B328"/>
    <mergeCell ref="A326:A330"/>
    <mergeCell ref="G373:G374"/>
    <mergeCell ref="F373:F374"/>
    <mergeCell ref="E373:E374"/>
    <mergeCell ref="A155:A157"/>
    <mergeCell ref="B155:B156"/>
    <mergeCell ref="C373:C374"/>
    <mergeCell ref="G168:G169"/>
    <mergeCell ref="A158:A159"/>
    <mergeCell ref="A6:A10"/>
    <mergeCell ref="A11:A14"/>
    <mergeCell ref="A138:G138"/>
    <mergeCell ref="A32:A35"/>
    <mergeCell ref="G141:G142"/>
    <mergeCell ref="F141:F142"/>
    <mergeCell ref="E141:E142"/>
    <mergeCell ref="D141:D142"/>
    <mergeCell ref="C141:C142"/>
    <mergeCell ref="B141:B142"/>
    <mergeCell ref="A139:A142"/>
    <mergeCell ref="A40:A45"/>
    <mergeCell ref="G117:G120"/>
    <mergeCell ref="G72:G75"/>
    <mergeCell ref="G85:G88"/>
    <mergeCell ref="G134:G137"/>
    <mergeCell ref="A19:A24"/>
    <mergeCell ref="A25:A31"/>
    <mergeCell ref="A72:B75"/>
    <mergeCell ref="A101:A103"/>
    <mergeCell ref="G131:G132"/>
    <mergeCell ref="F164:F165"/>
    <mergeCell ref="A460:B463"/>
    <mergeCell ref="A464:B467"/>
    <mergeCell ref="A468:B471"/>
    <mergeCell ref="A428:B431"/>
    <mergeCell ref="A444:B447"/>
    <mergeCell ref="A452:B455"/>
    <mergeCell ref="A448:B451"/>
    <mergeCell ref="A432:B435"/>
    <mergeCell ref="B160:B161"/>
    <mergeCell ref="A360:B363"/>
    <mergeCell ref="A357:A359"/>
    <mergeCell ref="A364:G364"/>
    <mergeCell ref="G360:G363"/>
    <mergeCell ref="G452:G454"/>
    <mergeCell ref="G317:G320"/>
    <mergeCell ref="A456:B459"/>
    <mergeCell ref="G468:G471"/>
    <mergeCell ref="G440:G442"/>
    <mergeCell ref="G444:G446"/>
    <mergeCell ref="G448:G450"/>
    <mergeCell ref="A160:A163"/>
    <mergeCell ref="A436:B439"/>
    <mergeCell ref="G456:G458"/>
    <mergeCell ref="G460:G462"/>
    <mergeCell ref="G464:G466"/>
    <mergeCell ref="D373:D374"/>
    <mergeCell ref="A354:A356"/>
    <mergeCell ref="G424:G426"/>
    <mergeCell ref="G428:G430"/>
    <mergeCell ref="G432:G434"/>
    <mergeCell ref="G436:G438"/>
    <mergeCell ref="A409:G409"/>
    <mergeCell ref="A405:B408"/>
    <mergeCell ref="A424:B427"/>
    <mergeCell ref="A420:B423"/>
    <mergeCell ref="A383:G383"/>
    <mergeCell ref="A397:G397"/>
    <mergeCell ref="G420:G422"/>
    <mergeCell ref="A419:G419"/>
    <mergeCell ref="G379:G382"/>
    <mergeCell ref="G393:G396"/>
    <mergeCell ref="G411:G414"/>
    <mergeCell ref="G405:G408"/>
    <mergeCell ref="G375:G376"/>
    <mergeCell ref="F375:F376"/>
    <mergeCell ref="E375:E376"/>
    <mergeCell ref="D375:D376"/>
    <mergeCell ref="C375:C376"/>
    <mergeCell ref="B375:B376"/>
    <mergeCell ref="A375:A376"/>
    <mergeCell ref="G293:G296"/>
    <mergeCell ref="E229:E231"/>
    <mergeCell ref="D229:D231"/>
    <mergeCell ref="C229:C231"/>
    <mergeCell ref="B228:B231"/>
    <mergeCell ref="G245:G246"/>
    <mergeCell ref="F245:F246"/>
    <mergeCell ref="E245:E246"/>
    <mergeCell ref="A440:B443"/>
    <mergeCell ref="A293:B296"/>
    <mergeCell ref="B338:B339"/>
    <mergeCell ref="A344:A346"/>
    <mergeCell ref="A322:A323"/>
    <mergeCell ref="A338:A340"/>
    <mergeCell ref="A347:A348"/>
    <mergeCell ref="A317:B320"/>
    <mergeCell ref="B341:B342"/>
    <mergeCell ref="A341:A343"/>
    <mergeCell ref="A331:A332"/>
    <mergeCell ref="A301:B304"/>
    <mergeCell ref="B324:B325"/>
    <mergeCell ref="B373:B374"/>
    <mergeCell ref="A373:A374"/>
    <mergeCell ref="B354:B356"/>
    <mergeCell ref="G344:G345"/>
    <mergeCell ref="F344:F345"/>
    <mergeCell ref="E344:E345"/>
    <mergeCell ref="D344:D345"/>
    <mergeCell ref="C344:C345"/>
    <mergeCell ref="B344:B345"/>
    <mergeCell ref="B217:B218"/>
    <mergeCell ref="A212:A213"/>
    <mergeCell ref="G219:G220"/>
    <mergeCell ref="G301:G304"/>
    <mergeCell ref="G262:G265"/>
    <mergeCell ref="G235:G238"/>
    <mergeCell ref="G224:G226"/>
    <mergeCell ref="F224:F226"/>
    <mergeCell ref="E224:E226"/>
    <mergeCell ref="D224:D226"/>
    <mergeCell ref="C224:C226"/>
    <mergeCell ref="B224:B226"/>
    <mergeCell ref="A228:A232"/>
    <mergeCell ref="G229:G231"/>
    <mergeCell ref="F229:F231"/>
    <mergeCell ref="A299:A300"/>
    <mergeCell ref="A243:A251"/>
    <mergeCell ref="G290:G291"/>
    <mergeCell ref="E164:E165"/>
    <mergeCell ref="D164:D165"/>
    <mergeCell ref="C164:C165"/>
    <mergeCell ref="B164:B165"/>
    <mergeCell ref="B152:B153"/>
    <mergeCell ref="B139:B140"/>
    <mergeCell ref="G143:G144"/>
    <mergeCell ref="G145:G146"/>
    <mergeCell ref="F145:F146"/>
    <mergeCell ref="E145:E146"/>
    <mergeCell ref="D145:D146"/>
    <mergeCell ref="G164:G165"/>
    <mergeCell ref="B148:B149"/>
    <mergeCell ref="G160:G161"/>
    <mergeCell ref="G274:G277"/>
    <mergeCell ref="A278:G278"/>
    <mergeCell ref="A274:B277"/>
    <mergeCell ref="B290:B291"/>
    <mergeCell ref="F290:F291"/>
    <mergeCell ref="E290:E291"/>
    <mergeCell ref="D290:D291"/>
    <mergeCell ref="C290:C291"/>
    <mergeCell ref="D245:D246"/>
    <mergeCell ref="C245:C246"/>
    <mergeCell ref="B245:B246"/>
    <mergeCell ref="F247:F251"/>
    <mergeCell ref="E247:E251"/>
    <mergeCell ref="D247:D251"/>
    <mergeCell ref="C247:C251"/>
    <mergeCell ref="B247:B251"/>
    <mergeCell ref="A269:A270"/>
    <mergeCell ref="A262:B265"/>
    <mergeCell ref="A267:A268"/>
    <mergeCell ref="A266:G266"/>
    <mergeCell ref="G247:G251"/>
    <mergeCell ref="A290:A291"/>
  </mergeCells>
  <pageMargins left="0.78740157480314965" right="0.78740157480314965" top="1.1811023622047245" bottom="0.39370078740157483" header="0.31496062992125984" footer="0.31496062992125984"/>
  <pageSetup paperSize="9" scale="34" orientation="landscape" r:id="rId1"/>
  <headerFooter differentFirst="1"/>
  <rowBreaks count="5" manualBreakCount="5">
    <brk id="335" max="6" man="1"/>
    <brk id="351" max="6" man="1"/>
    <brk id="380" max="6" man="1"/>
    <brk id="399" max="6" man="1"/>
    <brk id="43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tabSelected="1" view="pageBreakPreview" zoomScale="85" zoomScaleNormal="100" zoomScaleSheetLayoutView="85" workbookViewId="0">
      <selection activeCell="D128" sqref="D128"/>
    </sheetView>
  </sheetViews>
  <sheetFormatPr defaultColWidth="15.5703125" defaultRowHeight="78" customHeight="1" x14ac:dyDescent="0.25"/>
  <cols>
    <col min="1" max="1" width="32.140625" style="77" customWidth="1"/>
    <col min="2" max="2" width="29.42578125" style="58" customWidth="1"/>
    <col min="3" max="3" width="18.7109375" style="103" customWidth="1"/>
    <col min="4" max="4" width="22.28515625" style="103" customWidth="1"/>
    <col min="5" max="5" width="24" style="63" customWidth="1"/>
    <col min="6" max="6" width="85.7109375" style="78" customWidth="1"/>
    <col min="7" max="16384" width="15.5703125" style="58"/>
  </cols>
  <sheetData>
    <row r="1" spans="1:6" ht="51" customHeight="1" x14ac:dyDescent="0.25">
      <c r="A1" s="218" t="s">
        <v>413</v>
      </c>
      <c r="B1" s="218"/>
      <c r="C1" s="218"/>
      <c r="D1" s="218"/>
      <c r="E1" s="218"/>
      <c r="F1" s="218"/>
    </row>
    <row r="2" spans="1:6" ht="67.5" customHeight="1" x14ac:dyDescent="0.25">
      <c r="A2" s="59" t="s">
        <v>16</v>
      </c>
      <c r="B2" s="59" t="s">
        <v>17</v>
      </c>
      <c r="C2" s="97" t="s">
        <v>107</v>
      </c>
      <c r="D2" s="97" t="s">
        <v>18</v>
      </c>
      <c r="E2" s="60" t="s">
        <v>134</v>
      </c>
      <c r="F2" s="59" t="s">
        <v>108</v>
      </c>
    </row>
    <row r="3" spans="1:6" s="104" customFormat="1" ht="21.75" customHeight="1" x14ac:dyDescent="0.25">
      <c r="A3" s="61">
        <v>1</v>
      </c>
      <c r="B3" s="61">
        <v>2</v>
      </c>
      <c r="C3" s="61">
        <v>3</v>
      </c>
      <c r="D3" s="61">
        <v>4</v>
      </c>
      <c r="E3" s="61">
        <v>5</v>
      </c>
      <c r="F3" s="61">
        <v>6</v>
      </c>
    </row>
    <row r="4" spans="1:6" s="62" customFormat="1" ht="27" customHeight="1" x14ac:dyDescent="0.25">
      <c r="A4" s="214" t="s">
        <v>212</v>
      </c>
      <c r="B4" s="214"/>
      <c r="C4" s="214"/>
      <c r="D4" s="214"/>
      <c r="E4" s="214"/>
      <c r="F4" s="214"/>
    </row>
    <row r="5" spans="1:6" ht="21.75" customHeight="1" x14ac:dyDescent="0.25">
      <c r="A5" s="206" t="s">
        <v>34</v>
      </c>
      <c r="B5" s="59" t="s">
        <v>19</v>
      </c>
      <c r="C5" s="97">
        <f>общие!D243</f>
        <v>18366.8</v>
      </c>
      <c r="D5" s="97">
        <f>общие!E243</f>
        <v>0</v>
      </c>
      <c r="E5" s="60">
        <f t="shared" ref="E5:E10" si="0">D5/C5*100</f>
        <v>0</v>
      </c>
      <c r="F5" s="211" t="str">
        <f>общие!G243</f>
        <v>муниципальный контракт на выполнение проектно-изыскательских работ заключен 15.06.2020 года на общую сумму 17000,0 тыс. рублей. С учетом получения положительного заключения экспертизы срок окончания выполнения работ был определен до 01.12.2020 года. В связи с вносимыми изменениями в проектную документацию срок получения заключения экспертизы был перенесен. С 16.11.2020 года проектная документация находится на государственной экспертизе в ГАУ Краснодарского края  «Краснодаркрайгосэкспертиза», направленные замечания исправляются проектной организацией для дальнейшего подписания договора и прохождения государственной экспертизы проектной документации и результатов инженерных изысканий. Мероприятие будет реализовано в 2021 году. В результате проведения процедур торгов сложилась экономия средств в сумме 3183,3 млн. рублей</v>
      </c>
    </row>
    <row r="6" spans="1:6" ht="222" customHeight="1" x14ac:dyDescent="0.25">
      <c r="A6" s="206"/>
      <c r="B6" s="59" t="s">
        <v>20</v>
      </c>
      <c r="C6" s="97">
        <f>общие!D244</f>
        <v>1816.5</v>
      </c>
      <c r="D6" s="97">
        <f>общие!E244</f>
        <v>0</v>
      </c>
      <c r="E6" s="60">
        <f t="shared" si="0"/>
        <v>0</v>
      </c>
      <c r="F6" s="211"/>
    </row>
    <row r="7" spans="1:6" s="62" customFormat="1" ht="20.25" customHeight="1" x14ac:dyDescent="0.25">
      <c r="A7" s="207" t="s">
        <v>135</v>
      </c>
      <c r="B7" s="64" t="s">
        <v>96</v>
      </c>
      <c r="C7" s="98">
        <f>C5+C6</f>
        <v>20183.3</v>
      </c>
      <c r="D7" s="98">
        <f>D5+D6</f>
        <v>0</v>
      </c>
      <c r="E7" s="65">
        <f t="shared" si="0"/>
        <v>0</v>
      </c>
      <c r="F7" s="208"/>
    </row>
    <row r="8" spans="1:6" s="62" customFormat="1" ht="20.25" customHeight="1" x14ac:dyDescent="0.25">
      <c r="A8" s="207"/>
      <c r="B8" s="64" t="s">
        <v>157</v>
      </c>
      <c r="C8" s="98">
        <v>0</v>
      </c>
      <c r="D8" s="98">
        <v>0</v>
      </c>
      <c r="E8" s="65">
        <v>0</v>
      </c>
      <c r="F8" s="208"/>
    </row>
    <row r="9" spans="1:6" s="62" customFormat="1" ht="20.25" customHeight="1" x14ac:dyDescent="0.25">
      <c r="A9" s="207"/>
      <c r="B9" s="64" t="s">
        <v>19</v>
      </c>
      <c r="C9" s="98">
        <f>C5</f>
        <v>18366.8</v>
      </c>
      <c r="D9" s="98">
        <f>D5</f>
        <v>0</v>
      </c>
      <c r="E9" s="65">
        <f t="shared" si="0"/>
        <v>0</v>
      </c>
      <c r="F9" s="208"/>
    </row>
    <row r="10" spans="1:6" s="62" customFormat="1" ht="20.25" customHeight="1" x14ac:dyDescent="0.25">
      <c r="A10" s="207"/>
      <c r="B10" s="64" t="s">
        <v>20</v>
      </c>
      <c r="C10" s="98">
        <f>C6</f>
        <v>1816.5</v>
      </c>
      <c r="D10" s="98">
        <f>D6</f>
        <v>0</v>
      </c>
      <c r="E10" s="65">
        <f t="shared" si="0"/>
        <v>0</v>
      </c>
      <c r="F10" s="208"/>
    </row>
    <row r="11" spans="1:6" s="62" customFormat="1" ht="27" customHeight="1" x14ac:dyDescent="0.25">
      <c r="A11" s="214" t="s">
        <v>364</v>
      </c>
      <c r="B11" s="214"/>
      <c r="C11" s="214"/>
      <c r="D11" s="214"/>
      <c r="E11" s="214"/>
      <c r="F11" s="214"/>
    </row>
    <row r="12" spans="1:6" ht="18.75" customHeight="1" x14ac:dyDescent="0.25">
      <c r="A12" s="206" t="s">
        <v>26</v>
      </c>
      <c r="B12" s="59" t="s">
        <v>157</v>
      </c>
      <c r="C12" s="97">
        <f>общие!D326</f>
        <v>2293.6999999999998</v>
      </c>
      <c r="D12" s="97">
        <f>общие!E326</f>
        <v>2293.6999999999998</v>
      </c>
      <c r="E12" s="60">
        <f>D12/C12*100</f>
        <v>100</v>
      </c>
      <c r="F12" s="211" t="str">
        <f>общие!G326</f>
        <v>приобретено для МБУ "Голубицкий КСЦ": звуковое оборудование, световое оборудование, одежда для сцены, кресла для актового зала, световое видеооборудование, мебель, дорога антрактно-раздвижного занавеса</v>
      </c>
    </row>
    <row r="13" spans="1:6" ht="18.75" customHeight="1" x14ac:dyDescent="0.25">
      <c r="A13" s="206"/>
      <c r="B13" s="59" t="s">
        <v>19</v>
      </c>
      <c r="C13" s="97">
        <f>общие!D327</f>
        <v>724.3</v>
      </c>
      <c r="D13" s="97">
        <f>общие!E327</f>
        <v>724.3</v>
      </c>
      <c r="E13" s="60">
        <f>D13/C13*100</f>
        <v>100</v>
      </c>
      <c r="F13" s="211"/>
    </row>
    <row r="14" spans="1:6" ht="37.5" customHeight="1" x14ac:dyDescent="0.25">
      <c r="A14" s="206"/>
      <c r="B14" s="59" t="s">
        <v>20</v>
      </c>
      <c r="C14" s="97">
        <f>общие!D328</f>
        <v>227.2</v>
      </c>
      <c r="D14" s="97">
        <f>общие!E328</f>
        <v>227.2</v>
      </c>
      <c r="E14" s="60">
        <f>D14/C14*100</f>
        <v>100</v>
      </c>
      <c r="F14" s="211"/>
    </row>
    <row r="15" spans="1:6" ht="18.75" customHeight="1" x14ac:dyDescent="0.25">
      <c r="A15" s="206" t="s">
        <v>27</v>
      </c>
      <c r="B15" s="59" t="s">
        <v>157</v>
      </c>
      <c r="C15" s="97">
        <f>общие!D333</f>
        <v>1885.9</v>
      </c>
      <c r="D15" s="97">
        <f>общие!E333</f>
        <v>1885.9</v>
      </c>
      <c r="E15" s="60">
        <f t="shared" ref="E15:E24" si="1">D15/C15*100</f>
        <v>100</v>
      </c>
      <c r="F15" s="211" t="str">
        <f>общие!G333</f>
        <v>выполнен капитальный ремонт кровли здания СДК х. Белый (1635,0 тыс. рублей), капитальный ремонт фасада здания СДК х. Белый (замена витражного остекления) (1153,1 тыс. рублей)</v>
      </c>
    </row>
    <row r="16" spans="1:6" ht="18.75" customHeight="1" x14ac:dyDescent="0.25">
      <c r="A16" s="206"/>
      <c r="B16" s="59" t="s">
        <v>19</v>
      </c>
      <c r="C16" s="97">
        <f>общие!D334</f>
        <v>595.5</v>
      </c>
      <c r="D16" s="97">
        <f>общие!E334</f>
        <v>595.5</v>
      </c>
      <c r="E16" s="60">
        <f t="shared" si="1"/>
        <v>100</v>
      </c>
      <c r="F16" s="211"/>
    </row>
    <row r="17" spans="1:6" ht="21" customHeight="1" x14ac:dyDescent="0.25">
      <c r="A17" s="206"/>
      <c r="B17" s="59" t="s">
        <v>20</v>
      </c>
      <c r="C17" s="97">
        <f>общие!D335</f>
        <v>306.7</v>
      </c>
      <c r="D17" s="97">
        <f>общие!E335</f>
        <v>306.7</v>
      </c>
      <c r="E17" s="60">
        <f t="shared" si="1"/>
        <v>100</v>
      </c>
      <c r="F17" s="211"/>
    </row>
    <row r="18" spans="1:6" ht="21" customHeight="1" x14ac:dyDescent="0.25">
      <c r="A18" s="206" t="s">
        <v>556</v>
      </c>
      <c r="B18" s="59" t="s">
        <v>157</v>
      </c>
      <c r="C18" s="97">
        <f>общие!D349</f>
        <v>200</v>
      </c>
      <c r="D18" s="97">
        <f>общие!E349</f>
        <v>200</v>
      </c>
      <c r="E18" s="60">
        <f>D18/C18*100</f>
        <v>100</v>
      </c>
      <c r="F18" s="211" t="str">
        <f>общие!G349</f>
        <v>за счет субсидии на выплату денежного поощрения лучшим муниципальным учреждениям культуры Краснодарского края, находящихся на территориях сельских поселений приобретены ноутбуки, микрофоны, колонки (на общую сумму 153,0 тыс. рублей); произведены  выплаты денежного поощрения 2- м лучшим работникам лучших муниципальных учреждений культуры Краснодарского края, находящихся на территориях сельских поселений (153,0 тыс. рублей)</v>
      </c>
    </row>
    <row r="19" spans="1:6" ht="21" customHeight="1" x14ac:dyDescent="0.25">
      <c r="A19" s="206"/>
      <c r="B19" s="59" t="s">
        <v>19</v>
      </c>
      <c r="C19" s="97">
        <f>общие!D350</f>
        <v>63.2</v>
      </c>
      <c r="D19" s="97">
        <f>общие!E350</f>
        <v>63.2</v>
      </c>
      <c r="E19" s="60">
        <f>D19/C19*100</f>
        <v>100</v>
      </c>
      <c r="F19" s="211"/>
    </row>
    <row r="20" spans="1:6" ht="91.5" customHeight="1" x14ac:dyDescent="0.25">
      <c r="A20" s="206"/>
      <c r="B20" s="59" t="s">
        <v>20</v>
      </c>
      <c r="C20" s="97">
        <v>42.8</v>
      </c>
      <c r="D20" s="97">
        <v>42.8</v>
      </c>
      <c r="E20" s="60">
        <f>D20/C20*100</f>
        <v>100</v>
      </c>
      <c r="F20" s="211"/>
    </row>
    <row r="21" spans="1:6" s="62" customFormat="1" ht="20.25" customHeight="1" x14ac:dyDescent="0.25">
      <c r="A21" s="207" t="s">
        <v>74</v>
      </c>
      <c r="B21" s="64" t="s">
        <v>96</v>
      </c>
      <c r="C21" s="98">
        <f>C12+C13+C14+C15+C16+C17+C18+C19+C20</f>
        <v>6339.3</v>
      </c>
      <c r="D21" s="98">
        <f>D12+D13+D14+D15+D16+D17+D18+D19+D20</f>
        <v>6339.3</v>
      </c>
      <c r="E21" s="65">
        <f t="shared" si="1"/>
        <v>100</v>
      </c>
      <c r="F21" s="209"/>
    </row>
    <row r="22" spans="1:6" s="62" customFormat="1" ht="20.25" customHeight="1" x14ac:dyDescent="0.25">
      <c r="A22" s="207"/>
      <c r="B22" s="64" t="s">
        <v>157</v>
      </c>
      <c r="C22" s="98">
        <f>C15+C12+C18</f>
        <v>4379.6000000000004</v>
      </c>
      <c r="D22" s="98">
        <f>D15+D12+D18</f>
        <v>4379.6000000000004</v>
      </c>
      <c r="E22" s="65">
        <f t="shared" si="1"/>
        <v>100</v>
      </c>
      <c r="F22" s="209"/>
    </row>
    <row r="23" spans="1:6" s="62" customFormat="1" ht="20.25" customHeight="1" x14ac:dyDescent="0.25">
      <c r="A23" s="207"/>
      <c r="B23" s="64" t="s">
        <v>19</v>
      </c>
      <c r="C23" s="98">
        <f t="shared" ref="C23:C24" si="2">C16+C13+C19</f>
        <v>1383</v>
      </c>
      <c r="D23" s="98">
        <f t="shared" ref="D23" si="3">D16+D13+D19</f>
        <v>1383</v>
      </c>
      <c r="E23" s="65">
        <f t="shared" si="1"/>
        <v>100</v>
      </c>
      <c r="F23" s="209"/>
    </row>
    <row r="24" spans="1:6" s="62" customFormat="1" ht="20.25" customHeight="1" x14ac:dyDescent="0.25">
      <c r="A24" s="207"/>
      <c r="B24" s="64" t="s">
        <v>20</v>
      </c>
      <c r="C24" s="98">
        <f t="shared" si="2"/>
        <v>576.69999999999993</v>
      </c>
      <c r="D24" s="98">
        <f t="shared" ref="D24" si="4">D17+D14+D20</f>
        <v>576.69999999999993</v>
      </c>
      <c r="E24" s="65">
        <f t="shared" si="1"/>
        <v>100</v>
      </c>
      <c r="F24" s="209"/>
    </row>
    <row r="25" spans="1:6" s="62" customFormat="1" ht="27" customHeight="1" x14ac:dyDescent="0.25">
      <c r="A25" s="214" t="s">
        <v>365</v>
      </c>
      <c r="B25" s="214"/>
      <c r="C25" s="214"/>
      <c r="D25" s="214"/>
      <c r="E25" s="214"/>
      <c r="F25" s="214"/>
    </row>
    <row r="26" spans="1:6" ht="18.75" customHeight="1" x14ac:dyDescent="0.25">
      <c r="A26" s="206" t="s">
        <v>24</v>
      </c>
      <c r="B26" s="59" t="s">
        <v>19</v>
      </c>
      <c r="C26" s="97">
        <f>общие!D139</f>
        <v>5422.3</v>
      </c>
      <c r="D26" s="97">
        <f>общие!E139</f>
        <v>5422.3</v>
      </c>
      <c r="E26" s="60">
        <f t="shared" ref="E26:E41" si="5">D26/C26*100</f>
        <v>100</v>
      </c>
      <c r="F26" s="211" t="str">
        <f>общие!G139</f>
        <v>выполнен ремонт дорог в ст-це Ахтанизовской: пер. Кузнечного от ул. Красной  до ул. Батурина (0,195 км), пер. Комсомольского от ул. Красной до ул. Батурина (0,155 км), пер. Комсомольского от ул. Красной до ул. Таманской (0,589 км), пер. Строительного от ул. Красной до ул. Батурина (0,162 км)</v>
      </c>
    </row>
    <row r="27" spans="1:6" ht="76.5" customHeight="1" x14ac:dyDescent="0.25">
      <c r="A27" s="206"/>
      <c r="B27" s="59" t="s">
        <v>20</v>
      </c>
      <c r="C27" s="97">
        <f>общие!D140</f>
        <v>167.7</v>
      </c>
      <c r="D27" s="97">
        <f>общие!E140</f>
        <v>167.7</v>
      </c>
      <c r="E27" s="60">
        <f t="shared" si="5"/>
        <v>100</v>
      </c>
      <c r="F27" s="211"/>
    </row>
    <row r="28" spans="1:6" ht="18.75" customHeight="1" x14ac:dyDescent="0.25">
      <c r="A28" s="206" t="s">
        <v>25</v>
      </c>
      <c r="B28" s="59" t="s">
        <v>19</v>
      </c>
      <c r="C28" s="97">
        <f>общие!D143</f>
        <v>5879.5</v>
      </c>
      <c r="D28" s="97">
        <f>общие!E143</f>
        <v>5879.4</v>
      </c>
      <c r="E28" s="60">
        <f>D28/C28*100</f>
        <v>99.998299175099916</v>
      </c>
      <c r="F28" s="211" t="str">
        <f>общие!G143</f>
        <v>выполнен ремонт ул. Пушкина от пер. Почтовый до пер. Ворошилова (0,368 км), от пер. Ворошилова до пер. Горького (0,315 км), от пер. Шевченко до пер. Лермонтова (0,417 км); ремонт покрытия дороги (перекресток) ул. Комсомольская и ул. Верхняя (1,1 км). Соглашение на получение краевых средств заключено с округлёнными суммами (остаток неизрасходованных средств - 0,1 тыс. рублей)</v>
      </c>
    </row>
    <row r="29" spans="1:6" ht="99" customHeight="1" x14ac:dyDescent="0.25">
      <c r="A29" s="206"/>
      <c r="B29" s="59" t="s">
        <v>20</v>
      </c>
      <c r="C29" s="97">
        <f>общие!D144</f>
        <v>245</v>
      </c>
      <c r="D29" s="97">
        <f>общие!E144</f>
        <v>245</v>
      </c>
      <c r="E29" s="60">
        <f>D29/C29*100</f>
        <v>100</v>
      </c>
      <c r="F29" s="211"/>
    </row>
    <row r="30" spans="1:6" ht="18.75" customHeight="1" x14ac:dyDescent="0.25">
      <c r="A30" s="206" t="s">
        <v>222</v>
      </c>
      <c r="B30" s="59" t="s">
        <v>19</v>
      </c>
      <c r="C30" s="97">
        <f>общие!D148</f>
        <v>6056.8</v>
      </c>
      <c r="D30" s="97">
        <f>общие!E148</f>
        <v>6056.7</v>
      </c>
      <c r="E30" s="60">
        <f t="shared" si="5"/>
        <v>99.998348963148857</v>
      </c>
      <c r="F30" s="211" t="str">
        <f>общие!G148</f>
        <v>выполнен текущий ремонт ул. Кирова от ПК0+00 (ж/д переезд) до ПК7+48 (пер. Комсомольский) в пос. Красноармейском (0,748 км); ул. Северной от жилого дома № 27 ПК0+00 до жилого дома № 69 по ул.Ленина ПК11+36 в пос. Гаркуша (1,136 км).  Соглашение на получение краевых средств заключено с округлёнными суммами (остаток неизрасходованных средств - 0,086 тыс. рублей)</v>
      </c>
    </row>
    <row r="31" spans="1:6" ht="95.25" customHeight="1" x14ac:dyDescent="0.25">
      <c r="A31" s="206"/>
      <c r="B31" s="59" t="s">
        <v>20</v>
      </c>
      <c r="C31" s="97">
        <f>общие!D149</f>
        <v>318.8</v>
      </c>
      <c r="D31" s="97">
        <f>общие!E149</f>
        <v>318.8</v>
      </c>
      <c r="E31" s="60">
        <v>0</v>
      </c>
      <c r="F31" s="211"/>
    </row>
    <row r="32" spans="1:6" ht="18.75" customHeight="1" x14ac:dyDescent="0.25">
      <c r="A32" s="206" t="s">
        <v>27</v>
      </c>
      <c r="B32" s="59" t="s">
        <v>19</v>
      </c>
      <c r="C32" s="97">
        <f>общие!D152</f>
        <v>5154.8999999999996</v>
      </c>
      <c r="D32" s="97">
        <f>общие!E152</f>
        <v>5154.8999999999996</v>
      </c>
      <c r="E32" s="60">
        <f>D32/C32*100</f>
        <v>100</v>
      </c>
      <c r="F32" s="211" t="str">
        <f>общие!G152</f>
        <v>выполнен ремонт ул. Советской от дома № 64 (ПК0+00) до ПК7+64 в пос. Стрелка (0,764 км); пер. Пионерского от ул. Мира до ул. Дружбы в х. Белом (0,186 км);  ул. Мира от ул. Советской до дома № 18 в пос. Стрелка (0,254 км)</v>
      </c>
    </row>
    <row r="33" spans="1:6" ht="59.25" customHeight="1" x14ac:dyDescent="0.25">
      <c r="A33" s="206"/>
      <c r="B33" s="59" t="s">
        <v>20</v>
      </c>
      <c r="C33" s="97">
        <f>общие!D153</f>
        <v>271.39999999999998</v>
      </c>
      <c r="D33" s="97">
        <f>общие!E153</f>
        <v>271.39999999999998</v>
      </c>
      <c r="E33" s="60">
        <f>D33/C33*100</f>
        <v>100</v>
      </c>
      <c r="F33" s="211"/>
    </row>
    <row r="34" spans="1:6" ht="18.75" customHeight="1" x14ac:dyDescent="0.25">
      <c r="A34" s="206" t="s">
        <v>28</v>
      </c>
      <c r="B34" s="59" t="s">
        <v>19</v>
      </c>
      <c r="C34" s="97">
        <f>общие!D155</f>
        <v>8964</v>
      </c>
      <c r="D34" s="97">
        <f>общие!E155</f>
        <v>8963.5</v>
      </c>
      <c r="E34" s="60">
        <f t="shared" si="5"/>
        <v>99.994422132976339</v>
      </c>
      <c r="F34" s="211" t="str">
        <f>общие!G155</f>
        <v>выполнен текущий ремонт ул. Виноградной от ул. Почтовой до ул. Октябрьской в пос. Красный Октябрь (0,350 км); ул. Победы от ул. Красных Партизан до ул. Пионерской, от ул. Лермонтова до ул. Горького, от ул. Молодежной до ул. Гоголя в ст.Курчанской (1,682 км). В результате проведенных процедур торгов сложилась экономия средств в сумме 1,4 тыс. рублей, в том числе за счет средств краевого бюджета - 0,5 тыс. рублей</v>
      </c>
    </row>
    <row r="35" spans="1:6" ht="114.75" customHeight="1" x14ac:dyDescent="0.25">
      <c r="A35" s="206"/>
      <c r="B35" s="59" t="s">
        <v>20</v>
      </c>
      <c r="C35" s="97">
        <f>общие!D156</f>
        <v>472.7</v>
      </c>
      <c r="D35" s="97">
        <f>общие!E156</f>
        <v>471.8</v>
      </c>
      <c r="E35" s="60">
        <f t="shared" si="5"/>
        <v>99.809604400253875</v>
      </c>
      <c r="F35" s="211"/>
    </row>
    <row r="36" spans="1:6" ht="18.75" customHeight="1" x14ac:dyDescent="0.25">
      <c r="A36" s="206" t="s">
        <v>221</v>
      </c>
      <c r="B36" s="59" t="s">
        <v>19</v>
      </c>
      <c r="C36" s="97">
        <f>общие!D160</f>
        <v>5395.2</v>
      </c>
      <c r="D36" s="97">
        <f>общие!E160</f>
        <v>5395.2</v>
      </c>
      <c r="E36" s="60">
        <f t="shared" si="5"/>
        <v>100</v>
      </c>
      <c r="F36" s="217" t="str">
        <f>общие!G160</f>
        <v>выполнен ремонт  пер. Маячный в пос. Сенной (0,297 км), пос. Соленый ул. Верхняя (0,762 км), ул. Коммунистическая от пер. Комсомольский до дома № 77 в пос. Сенном (0,664 км)</v>
      </c>
    </row>
    <row r="37" spans="1:6" ht="42" customHeight="1" x14ac:dyDescent="0.25">
      <c r="A37" s="206"/>
      <c r="B37" s="59" t="s">
        <v>20</v>
      </c>
      <c r="C37" s="97">
        <f>общие!D161</f>
        <v>406.1</v>
      </c>
      <c r="D37" s="97">
        <f>общие!E161</f>
        <v>406.1</v>
      </c>
      <c r="E37" s="60">
        <f t="shared" si="5"/>
        <v>100</v>
      </c>
      <c r="F37" s="211"/>
    </row>
    <row r="38" spans="1:6" ht="18.75" customHeight="1" x14ac:dyDescent="0.25">
      <c r="A38" s="206" t="s">
        <v>34</v>
      </c>
      <c r="B38" s="59" t="s">
        <v>19</v>
      </c>
      <c r="C38" s="97">
        <f>общие!D168</f>
        <v>20591</v>
      </c>
      <c r="D38" s="97">
        <f>общие!E168</f>
        <v>20591</v>
      </c>
      <c r="E38" s="60">
        <f>D38/C38*100</f>
        <v>100</v>
      </c>
      <c r="F38" s="217" t="str">
        <f>общие!G168</f>
        <v>выполнен капитальный ремонт автомобильной дороги по ул. Муравьева от ул. Бувина до ул. Калинина в г. Темрюке. Третий этап строительства, протяженность отремонтированной дороги составляет 0,608 км, (на общую сумму 23684,3 тыс. рублей, из них 2008,4 тыс. рублей дополнительно выделены за счет средств местного бюджета, которые не предусмотреные соглашением о выделении поселению субсидии. Муниципальный контракт заключен на общую сумму 25690,4 тыс. рублей, акты выполнененных работ представлены на 23684,3 тыс. рублей, расторжение контракта на сумму - 2006,1 тыс. рублей )</v>
      </c>
    </row>
    <row r="39" spans="1:6" ht="153" customHeight="1" x14ac:dyDescent="0.25">
      <c r="A39" s="206"/>
      <c r="B39" s="59" t="s">
        <v>20</v>
      </c>
      <c r="C39" s="97">
        <f>общие!D169</f>
        <v>1084.9000000000001</v>
      </c>
      <c r="D39" s="97">
        <f>общие!E169</f>
        <v>1084.9000000000001</v>
      </c>
      <c r="E39" s="60">
        <f>D39/C39*100</f>
        <v>100</v>
      </c>
      <c r="F39" s="211"/>
    </row>
    <row r="40" spans="1:6" ht="18.75" customHeight="1" x14ac:dyDescent="0.25">
      <c r="A40" s="206" t="s">
        <v>35</v>
      </c>
      <c r="B40" s="59" t="s">
        <v>19</v>
      </c>
      <c r="C40" s="97">
        <f>общие!D175</f>
        <v>9749.2000000000007</v>
      </c>
      <c r="D40" s="97">
        <f>общие!E175</f>
        <v>6855.5</v>
      </c>
      <c r="E40" s="60">
        <f t="shared" si="5"/>
        <v>70.318590243301998</v>
      </c>
      <c r="F40" s="211" t="str">
        <f>общие!G175</f>
        <v>выполнен текущий ремонт ул. Морской в пос. Волна (0,850 км); выполнен капитальный ремонт ул. Дружбы от ул. Ленина до ул. Комсомольской в пос. Кучугуры (0,537 км).  В результате проведенных процедур торгов сложилась экономия средств в сумме 3111,4 тыс. рублей, из них средства краевого бюджета - 2893,7 тыс. рублей.</v>
      </c>
    </row>
    <row r="41" spans="1:6" ht="75.75" customHeight="1" x14ac:dyDescent="0.25">
      <c r="A41" s="206"/>
      <c r="B41" s="59" t="s">
        <v>20</v>
      </c>
      <c r="C41" s="97">
        <f>общие!D176</f>
        <v>733.8</v>
      </c>
      <c r="D41" s="97">
        <f>общие!E176</f>
        <v>516.1</v>
      </c>
      <c r="E41" s="60">
        <f t="shared" si="5"/>
        <v>70.332515671845201</v>
      </c>
      <c r="F41" s="211"/>
    </row>
    <row r="42" spans="1:6" s="62" customFormat="1" ht="18.75" customHeight="1" x14ac:dyDescent="0.25">
      <c r="A42" s="207" t="s">
        <v>74</v>
      </c>
      <c r="B42" s="64" t="s">
        <v>96</v>
      </c>
      <c r="C42" s="98">
        <f>C26+C27+C28+C29+C30+C31+C32+C33+C34+C35+C36+C37+C38+C39+C40+C41</f>
        <v>70913.3</v>
      </c>
      <c r="D42" s="98">
        <f>D26+D27+D28+D29+D30+D31+D32+D33+D34+D35+D36+D37+D38+D39+D40+D41</f>
        <v>67800.3</v>
      </c>
      <c r="E42" s="65">
        <f>D42/C42*100</f>
        <v>95.610132372911721</v>
      </c>
      <c r="F42" s="209"/>
    </row>
    <row r="43" spans="1:6" s="62" customFormat="1" ht="18.75" customHeight="1" x14ac:dyDescent="0.25">
      <c r="A43" s="207"/>
      <c r="B43" s="64" t="s">
        <v>157</v>
      </c>
      <c r="C43" s="98">
        <v>0</v>
      </c>
      <c r="D43" s="98">
        <v>0</v>
      </c>
      <c r="E43" s="65">
        <v>0</v>
      </c>
      <c r="F43" s="209"/>
    </row>
    <row r="44" spans="1:6" s="62" customFormat="1" ht="18.75" customHeight="1" x14ac:dyDescent="0.25">
      <c r="A44" s="207"/>
      <c r="B44" s="64" t="s">
        <v>19</v>
      </c>
      <c r="C44" s="98">
        <f>C26+C40+C36+C30+C32+C34+C28+C38</f>
        <v>67212.899999999994</v>
      </c>
      <c r="D44" s="98">
        <f>D26+D40+D36+D30+D32+D34+D28+D38</f>
        <v>64318.5</v>
      </c>
      <c r="E44" s="65">
        <f>D44/C44*100</f>
        <v>95.693683801770206</v>
      </c>
      <c r="F44" s="209"/>
    </row>
    <row r="45" spans="1:6" s="62" customFormat="1" ht="18.75" customHeight="1" x14ac:dyDescent="0.25">
      <c r="A45" s="207"/>
      <c r="B45" s="64" t="s">
        <v>20</v>
      </c>
      <c r="C45" s="98">
        <f>C27+C41+C37+C31+C33+C35+C29+C39</f>
        <v>3700.3999999999996</v>
      </c>
      <c r="D45" s="98">
        <f>D27+D41+D37+D31+D33+D35+D29+D39</f>
        <v>3481.8</v>
      </c>
      <c r="E45" s="65">
        <f>D45/C45*100</f>
        <v>94.092530537239227</v>
      </c>
      <c r="F45" s="209"/>
    </row>
    <row r="46" spans="1:6" s="62" customFormat="1" ht="27" customHeight="1" x14ac:dyDescent="0.25">
      <c r="A46" s="214" t="s">
        <v>366</v>
      </c>
      <c r="B46" s="214"/>
      <c r="C46" s="214"/>
      <c r="D46" s="214"/>
      <c r="E46" s="214"/>
      <c r="F46" s="214"/>
    </row>
    <row r="47" spans="1:6" s="68" customFormat="1" ht="26.25" customHeight="1" x14ac:dyDescent="0.25">
      <c r="A47" s="66" t="s">
        <v>26</v>
      </c>
      <c r="B47" s="59" t="s">
        <v>19</v>
      </c>
      <c r="C47" s="97">
        <f>общие!D204</f>
        <v>318.7</v>
      </c>
      <c r="D47" s="97">
        <f>общие!E204</f>
        <v>318.7</v>
      </c>
      <c r="E47" s="60">
        <f t="shared" ref="E47:E52" si="6">D47/C47*100</f>
        <v>100</v>
      </c>
      <c r="F47" s="67" t="str">
        <f>общие!G204</f>
        <v>выполнено благоустройство детской площадки</v>
      </c>
    </row>
    <row r="48" spans="1:6" s="68" customFormat="1" ht="78.75" customHeight="1" x14ac:dyDescent="0.25">
      <c r="A48" s="66" t="s">
        <v>30</v>
      </c>
      <c r="B48" s="59" t="s">
        <v>19</v>
      </c>
      <c r="C48" s="97">
        <f>общие!D208</f>
        <v>212.5</v>
      </c>
      <c r="D48" s="97">
        <f>общие!E208</f>
        <v>212.5</v>
      </c>
      <c r="E48" s="60">
        <f t="shared" si="6"/>
        <v>100</v>
      </c>
      <c r="F48" s="67" t="str">
        <f>общие!G208</f>
        <v xml:space="preserve">выполнено благоустройство ограждения по ул. Ленина 5 и 5А (0,150 км),  тех. надзор (461,8 тыс. рублей, из них 249,3 тыс. рублей дополнительно выделены за счет средств местного бюджета (не предусмотрены соглашением о выделении поселению субсидии)       </v>
      </c>
    </row>
    <row r="49" spans="1:6" ht="20.25" customHeight="1" x14ac:dyDescent="0.25">
      <c r="A49" s="206" t="s">
        <v>29</v>
      </c>
      <c r="B49" s="59" t="s">
        <v>19</v>
      </c>
      <c r="C49" s="97">
        <f>общие!D215</f>
        <v>1821.6</v>
      </c>
      <c r="D49" s="97">
        <f>общие!E215</f>
        <v>1821.5</v>
      </c>
      <c r="E49" s="60">
        <f t="shared" si="6"/>
        <v>99.994510320597286</v>
      </c>
      <c r="F49" s="210" t="str">
        <f>общие!G215</f>
        <v>выполнены текущие работы по благоустройству памятника "Алеша". Бюджетные обязательства по муниципальным контрактам исполнены в полном объеме. Соглашение на получение краевых средств заключено с округлёнными суммами (остаток неизрасходованных средств - 0,092 тыс. рублей)</v>
      </c>
    </row>
    <row r="50" spans="1:6" ht="72" customHeight="1" x14ac:dyDescent="0.25">
      <c r="A50" s="206"/>
      <c r="B50" s="59" t="s">
        <v>20</v>
      </c>
      <c r="C50" s="97">
        <f>общие!D216</f>
        <v>116.2</v>
      </c>
      <c r="D50" s="97">
        <f>общие!E216</f>
        <v>116.2</v>
      </c>
      <c r="E50" s="60">
        <f t="shared" si="6"/>
        <v>100</v>
      </c>
      <c r="F50" s="210"/>
    </row>
    <row r="51" spans="1:6" ht="59.25" customHeight="1" x14ac:dyDescent="0.25">
      <c r="A51" s="66" t="s">
        <v>35</v>
      </c>
      <c r="B51" s="59" t="s">
        <v>19</v>
      </c>
      <c r="C51" s="97">
        <f>общие!D233</f>
        <v>531.1</v>
      </c>
      <c r="D51" s="97">
        <f>общие!E233</f>
        <v>531.1</v>
      </c>
      <c r="E51" s="60">
        <f>D51/C51*100</f>
        <v>100</v>
      </c>
      <c r="F51" s="67" t="str">
        <f>общие!G233</f>
        <v xml:space="preserve">осуществлена поставка детской игровой площадки в пос. Волна Революции (285,4 тыс. рублей), выполнено благоустройство этой площадки (243,0 тыс. рублей), тех. надзор (2,7 тыс. рублей) </v>
      </c>
    </row>
    <row r="52" spans="1:6" s="62" customFormat="1" ht="20.25" customHeight="1" x14ac:dyDescent="0.25">
      <c r="A52" s="207" t="s">
        <v>135</v>
      </c>
      <c r="B52" s="64" t="s">
        <v>96</v>
      </c>
      <c r="C52" s="98">
        <f>C47+C48+C49+C50+C51</f>
        <v>3000.1</v>
      </c>
      <c r="D52" s="98">
        <f>D47+D48+D49+D50+D51</f>
        <v>2999.9999999999995</v>
      </c>
      <c r="E52" s="65">
        <f t="shared" si="6"/>
        <v>99.996666777774053</v>
      </c>
      <c r="F52" s="208"/>
    </row>
    <row r="53" spans="1:6" s="62" customFormat="1" ht="20.25" customHeight="1" x14ac:dyDescent="0.25">
      <c r="A53" s="207"/>
      <c r="B53" s="64" t="s">
        <v>157</v>
      </c>
      <c r="C53" s="98">
        <v>0</v>
      </c>
      <c r="D53" s="98">
        <v>0</v>
      </c>
      <c r="E53" s="65">
        <v>0</v>
      </c>
      <c r="F53" s="208"/>
    </row>
    <row r="54" spans="1:6" s="62" customFormat="1" ht="20.25" customHeight="1" x14ac:dyDescent="0.25">
      <c r="A54" s="207"/>
      <c r="B54" s="64" t="s">
        <v>19</v>
      </c>
      <c r="C54" s="98">
        <f>C47+C48+C49+C51</f>
        <v>2883.9</v>
      </c>
      <c r="D54" s="98">
        <f>D47+D48+D49+D51</f>
        <v>2883.7999999999997</v>
      </c>
      <c r="E54" s="65">
        <f>D54/C54*100</f>
        <v>99.996532473386722</v>
      </c>
      <c r="F54" s="209"/>
    </row>
    <row r="55" spans="1:6" s="62" customFormat="1" ht="20.25" customHeight="1" x14ac:dyDescent="0.25">
      <c r="A55" s="207"/>
      <c r="B55" s="64" t="s">
        <v>20</v>
      </c>
      <c r="C55" s="98">
        <f>C50</f>
        <v>116.2</v>
      </c>
      <c r="D55" s="98">
        <f>D50</f>
        <v>116.2</v>
      </c>
      <c r="E55" s="65">
        <f>D55/C55*100</f>
        <v>100</v>
      </c>
      <c r="F55" s="209"/>
    </row>
    <row r="56" spans="1:6" s="62" customFormat="1" ht="28.5" customHeight="1" x14ac:dyDescent="0.25">
      <c r="A56" s="214" t="s">
        <v>367</v>
      </c>
      <c r="B56" s="214"/>
      <c r="C56" s="214"/>
      <c r="D56" s="214"/>
      <c r="E56" s="214"/>
      <c r="F56" s="214"/>
    </row>
    <row r="57" spans="1:6" ht="21" customHeight="1" x14ac:dyDescent="0.25">
      <c r="A57" s="206" t="s">
        <v>29</v>
      </c>
      <c r="B57" s="59" t="s">
        <v>19</v>
      </c>
      <c r="C57" s="97">
        <f>общие!D219</f>
        <v>12491.2</v>
      </c>
      <c r="D57" s="97">
        <f>общие!E219</f>
        <v>12491.2</v>
      </c>
      <c r="E57" s="60">
        <f>D57/C57*100</f>
        <v>100</v>
      </c>
      <c r="F57" s="211" t="str">
        <f>общие!G219</f>
        <v xml:space="preserve">муниципальный контракт на разработку ПСД по объекту "Строительство канализационного коллектора с очистными сооружениями в пос. Веселовка" заключен 25.05.2020 года на общую сумму 19600,0 тыс. рублей, со сроком исполнения до 31.12.2021 года. Освоение средств: 1 этап в 2020 году - предпроектная подготовка, инженерные изыскания, разработка и утверждение проекта планировки и проекта межевания территории (13288,5 тыс. рублей); 2 этап в 2021 году - разработка проектной документации, экологическая экспертиза (718,3 тыс. рублей); 3 этап в 2021 году - экспертиза проектной документации, инженерных изысканий и определение достоверности сметной стоимости (1939,3 тыс. рублей); 4 этап в 2021 году - разработка рабочей документации (3653,9 тыс. рублей). Мероприятие по первому этапу выполнено (13288,5 тыс. рублей)        </v>
      </c>
    </row>
    <row r="58" spans="1:6" ht="222" customHeight="1" x14ac:dyDescent="0.25">
      <c r="A58" s="206"/>
      <c r="B58" s="59" t="s">
        <v>20</v>
      </c>
      <c r="C58" s="97">
        <f>общие!D220</f>
        <v>797.3</v>
      </c>
      <c r="D58" s="97">
        <f>общие!E220</f>
        <v>797.3</v>
      </c>
      <c r="E58" s="60">
        <f>D58/C58*100</f>
        <v>100</v>
      </c>
      <c r="F58" s="211"/>
    </row>
    <row r="59" spans="1:6" s="62" customFormat="1" ht="21" customHeight="1" x14ac:dyDescent="0.25">
      <c r="A59" s="207" t="s">
        <v>74</v>
      </c>
      <c r="B59" s="64" t="s">
        <v>96</v>
      </c>
      <c r="C59" s="98">
        <f>C57+C58</f>
        <v>13288.5</v>
      </c>
      <c r="D59" s="98">
        <f>D57+D58</f>
        <v>13288.5</v>
      </c>
      <c r="E59" s="65">
        <f>D59/C59*100</f>
        <v>100</v>
      </c>
      <c r="F59" s="209"/>
    </row>
    <row r="60" spans="1:6" s="62" customFormat="1" ht="21" customHeight="1" x14ac:dyDescent="0.25">
      <c r="A60" s="207"/>
      <c r="B60" s="64" t="s">
        <v>157</v>
      </c>
      <c r="C60" s="98">
        <v>0</v>
      </c>
      <c r="D60" s="98">
        <v>0</v>
      </c>
      <c r="E60" s="65">
        <v>0</v>
      </c>
      <c r="F60" s="209"/>
    </row>
    <row r="61" spans="1:6" s="62" customFormat="1" ht="21" customHeight="1" x14ac:dyDescent="0.25">
      <c r="A61" s="207"/>
      <c r="B61" s="64" t="s">
        <v>19</v>
      </c>
      <c r="C61" s="98">
        <f>C57</f>
        <v>12491.2</v>
      </c>
      <c r="D61" s="98">
        <f>D57</f>
        <v>12491.2</v>
      </c>
      <c r="E61" s="65">
        <f>D61/C61*100</f>
        <v>100</v>
      </c>
      <c r="F61" s="209"/>
    </row>
    <row r="62" spans="1:6" s="62" customFormat="1" ht="21" customHeight="1" x14ac:dyDescent="0.25">
      <c r="A62" s="207"/>
      <c r="B62" s="64" t="s">
        <v>20</v>
      </c>
      <c r="C62" s="98">
        <f>C58</f>
        <v>797.3</v>
      </c>
      <c r="D62" s="98">
        <f>D58</f>
        <v>797.3</v>
      </c>
      <c r="E62" s="65">
        <f>D62/C62*100</f>
        <v>100</v>
      </c>
      <c r="F62" s="209"/>
    </row>
    <row r="63" spans="1:6" s="62" customFormat="1" ht="25.5" customHeight="1" x14ac:dyDescent="0.25">
      <c r="A63" s="214" t="s">
        <v>406</v>
      </c>
      <c r="B63" s="214"/>
      <c r="C63" s="214"/>
      <c r="D63" s="214"/>
      <c r="E63" s="214"/>
      <c r="F63" s="214"/>
    </row>
    <row r="64" spans="1:6" ht="78" customHeight="1" x14ac:dyDescent="0.25">
      <c r="A64" s="66" t="s">
        <v>34</v>
      </c>
      <c r="B64" s="59" t="s">
        <v>157</v>
      </c>
      <c r="C64" s="97">
        <f>общие!D289</f>
        <v>70000</v>
      </c>
      <c r="D64" s="97">
        <f>общие!E289</f>
        <v>70000</v>
      </c>
      <c r="E64" s="60">
        <f>D64/C64*100</f>
        <v>100</v>
      </c>
      <c r="F64" s="59" t="str">
        <f>общие!G289</f>
        <v>субсидия перечислена МБУ «Общественно-социальный центр»  на иные цели (строительство объекта: «Благоустройство парка им. А.С. Пушкина по адресу: Краснодарский край, Темрюкский район, г.Темрюк, ул.Розы Люксембург»)</v>
      </c>
    </row>
    <row r="65" spans="1:6" s="62" customFormat="1" ht="20.25" customHeight="1" x14ac:dyDescent="0.25">
      <c r="A65" s="207" t="s">
        <v>135</v>
      </c>
      <c r="B65" s="64" t="s">
        <v>96</v>
      </c>
      <c r="C65" s="98">
        <f>C64</f>
        <v>70000</v>
      </c>
      <c r="D65" s="98">
        <f>D64</f>
        <v>70000</v>
      </c>
      <c r="E65" s="65">
        <f>D65/C65*100</f>
        <v>100</v>
      </c>
      <c r="F65" s="208"/>
    </row>
    <row r="66" spans="1:6" s="62" customFormat="1" ht="20.25" customHeight="1" x14ac:dyDescent="0.25">
      <c r="A66" s="207"/>
      <c r="B66" s="64" t="s">
        <v>157</v>
      </c>
      <c r="C66" s="98">
        <f>C64</f>
        <v>70000</v>
      </c>
      <c r="D66" s="98">
        <f>D64</f>
        <v>70000</v>
      </c>
      <c r="E66" s="65">
        <f>D66/C66*100</f>
        <v>100</v>
      </c>
      <c r="F66" s="208"/>
    </row>
    <row r="67" spans="1:6" s="62" customFormat="1" ht="20.25" customHeight="1" x14ac:dyDescent="0.25">
      <c r="A67" s="207"/>
      <c r="B67" s="64" t="s">
        <v>19</v>
      </c>
      <c r="C67" s="98">
        <v>0</v>
      </c>
      <c r="D67" s="98">
        <v>0</v>
      </c>
      <c r="E67" s="65">
        <v>0</v>
      </c>
      <c r="F67" s="208"/>
    </row>
    <row r="68" spans="1:6" s="62" customFormat="1" ht="20.25" customHeight="1" x14ac:dyDescent="0.25">
      <c r="A68" s="207"/>
      <c r="B68" s="64" t="s">
        <v>20</v>
      </c>
      <c r="C68" s="98">
        <v>0</v>
      </c>
      <c r="D68" s="98">
        <v>0</v>
      </c>
      <c r="E68" s="65">
        <v>0</v>
      </c>
      <c r="F68" s="208"/>
    </row>
    <row r="69" spans="1:6" s="62" customFormat="1" ht="20.25" customHeight="1" x14ac:dyDescent="0.25">
      <c r="A69" s="207" t="s">
        <v>136</v>
      </c>
      <c r="B69" s="64" t="s">
        <v>96</v>
      </c>
      <c r="C69" s="98">
        <f t="shared" ref="C69:D72" si="7">C7+C21+C42+C52+C59+C65</f>
        <v>183724.5</v>
      </c>
      <c r="D69" s="98">
        <f t="shared" si="7"/>
        <v>160428.1</v>
      </c>
      <c r="E69" s="65">
        <f>D69/C69*100</f>
        <v>87.319927391284239</v>
      </c>
      <c r="F69" s="209"/>
    </row>
    <row r="70" spans="1:6" s="62" customFormat="1" ht="20.25" customHeight="1" x14ac:dyDescent="0.25">
      <c r="A70" s="207"/>
      <c r="B70" s="64" t="s">
        <v>157</v>
      </c>
      <c r="C70" s="98">
        <f t="shared" si="7"/>
        <v>74379.600000000006</v>
      </c>
      <c r="D70" s="98">
        <f t="shared" si="7"/>
        <v>74379.600000000006</v>
      </c>
      <c r="E70" s="65">
        <f>D70/C70*100</f>
        <v>100</v>
      </c>
      <c r="F70" s="209"/>
    </row>
    <row r="71" spans="1:6" s="62" customFormat="1" ht="20.25" customHeight="1" x14ac:dyDescent="0.25">
      <c r="A71" s="207"/>
      <c r="B71" s="64" t="s">
        <v>19</v>
      </c>
      <c r="C71" s="98">
        <f t="shared" si="7"/>
        <v>102337.79999999999</v>
      </c>
      <c r="D71" s="98">
        <f t="shared" si="7"/>
        <v>81076.5</v>
      </c>
      <c r="E71" s="65">
        <f>D71/C71*100</f>
        <v>79.224392160081621</v>
      </c>
      <c r="F71" s="209"/>
    </row>
    <row r="72" spans="1:6" s="62" customFormat="1" ht="20.25" customHeight="1" x14ac:dyDescent="0.25">
      <c r="A72" s="207"/>
      <c r="B72" s="64" t="s">
        <v>20</v>
      </c>
      <c r="C72" s="98">
        <f t="shared" si="7"/>
        <v>7007.0999999999995</v>
      </c>
      <c r="D72" s="98">
        <f t="shared" si="7"/>
        <v>4972</v>
      </c>
      <c r="E72" s="65">
        <f>D72/C72*100</f>
        <v>70.956601161678876</v>
      </c>
      <c r="F72" s="209"/>
    </row>
    <row r="73" spans="1:6" ht="21" customHeight="1" x14ac:dyDescent="0.25">
      <c r="A73" s="212" t="s">
        <v>407</v>
      </c>
      <c r="B73" s="212"/>
      <c r="C73" s="212"/>
      <c r="D73" s="212"/>
      <c r="E73" s="212"/>
      <c r="F73" s="212"/>
    </row>
    <row r="74" spans="1:6" s="68" customFormat="1" ht="18.75" customHeight="1" x14ac:dyDescent="0.25">
      <c r="A74" s="206" t="s">
        <v>2</v>
      </c>
      <c r="B74" s="69" t="s">
        <v>157</v>
      </c>
      <c r="C74" s="99">
        <v>0</v>
      </c>
      <c r="D74" s="99">
        <v>0</v>
      </c>
      <c r="E74" s="60">
        <v>0</v>
      </c>
      <c r="F74" s="213"/>
    </row>
    <row r="75" spans="1:6" ht="18.75" customHeight="1" x14ac:dyDescent="0.25">
      <c r="A75" s="206"/>
      <c r="B75" s="59" t="s">
        <v>19</v>
      </c>
      <c r="C75" s="100">
        <f>C26</f>
        <v>5422.3</v>
      </c>
      <c r="D75" s="100">
        <f>D26</f>
        <v>5422.3</v>
      </c>
      <c r="E75" s="60">
        <f>D75/C75*100</f>
        <v>100</v>
      </c>
      <c r="F75" s="213"/>
    </row>
    <row r="76" spans="1:6" ht="18.75" customHeight="1" x14ac:dyDescent="0.25">
      <c r="A76" s="206"/>
      <c r="B76" s="59" t="s">
        <v>20</v>
      </c>
      <c r="C76" s="100">
        <f>C27</f>
        <v>167.7</v>
      </c>
      <c r="D76" s="100">
        <f>D27</f>
        <v>167.7</v>
      </c>
      <c r="E76" s="60">
        <f t="shared" ref="E76:E125" si="8">D76/C76*100</f>
        <v>100</v>
      </c>
      <c r="F76" s="213"/>
    </row>
    <row r="77" spans="1:6" s="72" customFormat="1" ht="18.75" customHeight="1" x14ac:dyDescent="0.25">
      <c r="A77" s="206"/>
      <c r="B77" s="70" t="s">
        <v>22</v>
      </c>
      <c r="C77" s="101">
        <f>C75+C76+C74</f>
        <v>5590</v>
      </c>
      <c r="D77" s="101">
        <f>D75+D76+D74</f>
        <v>5590</v>
      </c>
      <c r="E77" s="71">
        <f t="shared" si="8"/>
        <v>100</v>
      </c>
      <c r="F77" s="213"/>
    </row>
    <row r="78" spans="1:6" ht="18.75" customHeight="1" x14ac:dyDescent="0.25">
      <c r="A78" s="206" t="s">
        <v>1</v>
      </c>
      <c r="B78" s="59" t="s">
        <v>157</v>
      </c>
      <c r="C78" s="100">
        <v>0</v>
      </c>
      <c r="D78" s="100">
        <v>0</v>
      </c>
      <c r="E78" s="60">
        <v>0</v>
      </c>
      <c r="F78" s="211"/>
    </row>
    <row r="79" spans="1:6" ht="18.75" customHeight="1" x14ac:dyDescent="0.25">
      <c r="A79" s="206"/>
      <c r="B79" s="59" t="s">
        <v>19</v>
      </c>
      <c r="C79" s="100">
        <f>C28</f>
        <v>5879.5</v>
      </c>
      <c r="D79" s="100">
        <f>D28</f>
        <v>5879.4</v>
      </c>
      <c r="E79" s="60">
        <f>D79/C79*100</f>
        <v>99.998299175099916</v>
      </c>
      <c r="F79" s="211"/>
    </row>
    <row r="80" spans="1:6" ht="18.75" customHeight="1" x14ac:dyDescent="0.25">
      <c r="A80" s="206"/>
      <c r="B80" s="59" t="s">
        <v>20</v>
      </c>
      <c r="C80" s="100">
        <f>C29</f>
        <v>245</v>
      </c>
      <c r="D80" s="100">
        <f>D29</f>
        <v>245</v>
      </c>
      <c r="E80" s="60">
        <f>D80/C80*100</f>
        <v>100</v>
      </c>
      <c r="F80" s="211"/>
    </row>
    <row r="81" spans="1:6" s="72" customFormat="1" ht="18.75" customHeight="1" x14ac:dyDescent="0.25">
      <c r="A81" s="206"/>
      <c r="B81" s="70" t="s">
        <v>22</v>
      </c>
      <c r="C81" s="101">
        <f>C78+C80+C79</f>
        <v>6124.5</v>
      </c>
      <c r="D81" s="101">
        <f>D78+D80+D79</f>
        <v>6124.4</v>
      </c>
      <c r="E81" s="71">
        <f t="shared" si="8"/>
        <v>99.998367213650084</v>
      </c>
      <c r="F81" s="211"/>
    </row>
    <row r="82" spans="1:6" s="68" customFormat="1" ht="18.75" customHeight="1" x14ac:dyDescent="0.25">
      <c r="A82" s="206" t="s">
        <v>3</v>
      </c>
      <c r="B82" s="59" t="s">
        <v>157</v>
      </c>
      <c r="C82" s="100">
        <f>C12</f>
        <v>2293.6999999999998</v>
      </c>
      <c r="D82" s="100">
        <f>D12</f>
        <v>2293.6999999999998</v>
      </c>
      <c r="E82" s="60">
        <f t="shared" si="8"/>
        <v>100</v>
      </c>
      <c r="F82" s="213"/>
    </row>
    <row r="83" spans="1:6" ht="18.75" customHeight="1" x14ac:dyDescent="0.25">
      <c r="A83" s="206"/>
      <c r="B83" s="59" t="s">
        <v>19</v>
      </c>
      <c r="C83" s="100">
        <f>C13+C47</f>
        <v>1043</v>
      </c>
      <c r="D83" s="100">
        <f>D13+D47</f>
        <v>1043</v>
      </c>
      <c r="E83" s="60">
        <f t="shared" si="8"/>
        <v>100</v>
      </c>
      <c r="F83" s="213"/>
    </row>
    <row r="84" spans="1:6" ht="18.75" customHeight="1" x14ac:dyDescent="0.25">
      <c r="A84" s="206"/>
      <c r="B84" s="59" t="s">
        <v>20</v>
      </c>
      <c r="C84" s="100">
        <f>C14</f>
        <v>227.2</v>
      </c>
      <c r="D84" s="100">
        <f>D14</f>
        <v>227.2</v>
      </c>
      <c r="E84" s="60">
        <f t="shared" si="8"/>
        <v>100</v>
      </c>
      <c r="F84" s="213"/>
    </row>
    <row r="85" spans="1:6" s="72" customFormat="1" ht="18.75" customHeight="1" x14ac:dyDescent="0.25">
      <c r="A85" s="206"/>
      <c r="B85" s="70" t="s">
        <v>22</v>
      </c>
      <c r="C85" s="101">
        <f>C82+C84+C83</f>
        <v>3563.8999999999996</v>
      </c>
      <c r="D85" s="101">
        <f>D82+D84+D83</f>
        <v>3563.8999999999996</v>
      </c>
      <c r="E85" s="71">
        <f t="shared" si="8"/>
        <v>100</v>
      </c>
      <c r="F85" s="213"/>
    </row>
    <row r="86" spans="1:6" ht="18.75" customHeight="1" x14ac:dyDescent="0.25">
      <c r="A86" s="206" t="s">
        <v>4</v>
      </c>
      <c r="B86" s="59" t="s">
        <v>157</v>
      </c>
      <c r="C86" s="100">
        <v>0</v>
      </c>
      <c r="D86" s="100">
        <v>0</v>
      </c>
      <c r="E86" s="60">
        <v>0</v>
      </c>
      <c r="F86" s="211"/>
    </row>
    <row r="87" spans="1:6" ht="18.75" customHeight="1" x14ac:dyDescent="0.25">
      <c r="A87" s="206"/>
      <c r="B87" s="59" t="s">
        <v>19</v>
      </c>
      <c r="C87" s="100">
        <f>C30+C48</f>
        <v>6269.3</v>
      </c>
      <c r="D87" s="100">
        <f>D30+D48</f>
        <v>6269.2</v>
      </c>
      <c r="E87" s="60">
        <f t="shared" si="8"/>
        <v>99.998404925589767</v>
      </c>
      <c r="F87" s="211"/>
    </row>
    <row r="88" spans="1:6" ht="18.75" customHeight="1" x14ac:dyDescent="0.25">
      <c r="A88" s="206"/>
      <c r="B88" s="59" t="s">
        <v>20</v>
      </c>
      <c r="C88" s="100">
        <f>C31</f>
        <v>318.8</v>
      </c>
      <c r="D88" s="100">
        <f>D31</f>
        <v>318.8</v>
      </c>
      <c r="E88" s="60">
        <f t="shared" si="8"/>
        <v>100</v>
      </c>
      <c r="F88" s="211"/>
    </row>
    <row r="89" spans="1:6" s="72" customFormat="1" ht="18.75" customHeight="1" x14ac:dyDescent="0.25">
      <c r="A89" s="206"/>
      <c r="B89" s="70" t="s">
        <v>22</v>
      </c>
      <c r="C89" s="101">
        <f>C86+C87+C88</f>
        <v>6588.1</v>
      </c>
      <c r="D89" s="101">
        <f>D86+D87+D88</f>
        <v>6588</v>
      </c>
      <c r="E89" s="71">
        <f t="shared" si="8"/>
        <v>99.998482111686215</v>
      </c>
      <c r="F89" s="211"/>
    </row>
    <row r="90" spans="1:6" ht="18.75" customHeight="1" x14ac:dyDescent="0.25">
      <c r="A90" s="206" t="s">
        <v>9</v>
      </c>
      <c r="B90" s="59" t="s">
        <v>157</v>
      </c>
      <c r="C90" s="100">
        <v>0</v>
      </c>
      <c r="D90" s="100">
        <v>0</v>
      </c>
      <c r="E90" s="60">
        <v>0</v>
      </c>
      <c r="F90" s="211"/>
    </row>
    <row r="91" spans="1:6" ht="18.75" customHeight="1" x14ac:dyDescent="0.25">
      <c r="A91" s="206"/>
      <c r="B91" s="59" t="s">
        <v>19</v>
      </c>
      <c r="C91" s="100">
        <f>C34</f>
        <v>8964</v>
      </c>
      <c r="D91" s="100">
        <f>D34</f>
        <v>8963.5</v>
      </c>
      <c r="E91" s="60">
        <f>D91/C91*100</f>
        <v>99.994422132976339</v>
      </c>
      <c r="F91" s="211"/>
    </row>
    <row r="92" spans="1:6" ht="18.75" customHeight="1" x14ac:dyDescent="0.25">
      <c r="A92" s="206"/>
      <c r="B92" s="59" t="s">
        <v>20</v>
      </c>
      <c r="C92" s="100">
        <f>C35</f>
        <v>472.7</v>
      </c>
      <c r="D92" s="100">
        <f>D35</f>
        <v>471.8</v>
      </c>
      <c r="E92" s="60">
        <f t="shared" si="8"/>
        <v>99.809604400253875</v>
      </c>
      <c r="F92" s="211"/>
    </row>
    <row r="93" spans="1:6" s="72" customFormat="1" ht="18.75" customHeight="1" x14ac:dyDescent="0.25">
      <c r="A93" s="206"/>
      <c r="B93" s="70" t="s">
        <v>22</v>
      </c>
      <c r="C93" s="101">
        <f>C90+C91+C92</f>
        <v>9436.7000000000007</v>
      </c>
      <c r="D93" s="101">
        <f>D90+D91+D92</f>
        <v>9435.2999999999993</v>
      </c>
      <c r="E93" s="71">
        <f t="shared" si="8"/>
        <v>99.985164305318591</v>
      </c>
      <c r="F93" s="211"/>
    </row>
    <row r="94" spans="1:6" ht="18.75" customHeight="1" x14ac:dyDescent="0.25">
      <c r="A94" s="206" t="s">
        <v>10</v>
      </c>
      <c r="B94" s="59" t="s">
        <v>157</v>
      </c>
      <c r="C94" s="100">
        <f>C15</f>
        <v>1885.9</v>
      </c>
      <c r="D94" s="100">
        <f>D15</f>
        <v>1885.9</v>
      </c>
      <c r="E94" s="60">
        <v>0</v>
      </c>
      <c r="F94" s="211"/>
    </row>
    <row r="95" spans="1:6" ht="18.75" customHeight="1" x14ac:dyDescent="0.25">
      <c r="A95" s="206"/>
      <c r="B95" s="59" t="s">
        <v>19</v>
      </c>
      <c r="C95" s="100">
        <f>C16+C32</f>
        <v>5750.4</v>
      </c>
      <c r="D95" s="100">
        <f>D16+D32</f>
        <v>5750.4</v>
      </c>
      <c r="E95" s="60">
        <f>D95/C95*100</f>
        <v>100</v>
      </c>
      <c r="F95" s="211"/>
    </row>
    <row r="96" spans="1:6" ht="18.75" customHeight="1" x14ac:dyDescent="0.25">
      <c r="A96" s="206"/>
      <c r="B96" s="59" t="s">
        <v>20</v>
      </c>
      <c r="C96" s="100">
        <f>C17+C33</f>
        <v>578.09999999999991</v>
      </c>
      <c r="D96" s="100">
        <f>D17+D33</f>
        <v>578.09999999999991</v>
      </c>
      <c r="E96" s="60">
        <f t="shared" si="8"/>
        <v>100</v>
      </c>
      <c r="F96" s="211"/>
    </row>
    <row r="97" spans="1:6" s="72" customFormat="1" ht="18.75" customHeight="1" x14ac:dyDescent="0.25">
      <c r="A97" s="206"/>
      <c r="B97" s="70" t="s">
        <v>22</v>
      </c>
      <c r="C97" s="101">
        <f>C94+C95+C96</f>
        <v>8214.4</v>
      </c>
      <c r="D97" s="101">
        <f>D94+D95+D96</f>
        <v>8214.4</v>
      </c>
      <c r="E97" s="71">
        <f t="shared" si="8"/>
        <v>100</v>
      </c>
      <c r="F97" s="211"/>
    </row>
    <row r="98" spans="1:6" ht="18.75" customHeight="1" x14ac:dyDescent="0.25">
      <c r="A98" s="206" t="s">
        <v>8</v>
      </c>
      <c r="B98" s="59" t="s">
        <v>157</v>
      </c>
      <c r="C98" s="100">
        <v>0</v>
      </c>
      <c r="D98" s="100">
        <v>0</v>
      </c>
      <c r="E98" s="60">
        <v>0</v>
      </c>
      <c r="F98" s="211"/>
    </row>
    <row r="99" spans="1:6" ht="18.75" customHeight="1" x14ac:dyDescent="0.25">
      <c r="A99" s="206"/>
      <c r="B99" s="59" t="s">
        <v>19</v>
      </c>
      <c r="C99" s="100">
        <f>C49+C57</f>
        <v>14312.800000000001</v>
      </c>
      <c r="D99" s="100">
        <f>D49+D57</f>
        <v>14312.7</v>
      </c>
      <c r="E99" s="60">
        <f>D99/C99*100</f>
        <v>99.999301324688389</v>
      </c>
      <c r="F99" s="211"/>
    </row>
    <row r="100" spans="1:6" ht="18.75" customHeight="1" x14ac:dyDescent="0.25">
      <c r="A100" s="206"/>
      <c r="B100" s="59" t="s">
        <v>20</v>
      </c>
      <c r="C100" s="100">
        <f>C50+C58</f>
        <v>913.5</v>
      </c>
      <c r="D100" s="100">
        <f>D50+D58</f>
        <v>913.5</v>
      </c>
      <c r="E100" s="60">
        <f t="shared" si="8"/>
        <v>100</v>
      </c>
      <c r="F100" s="211"/>
    </row>
    <row r="101" spans="1:6" s="72" customFormat="1" ht="18.75" customHeight="1" x14ac:dyDescent="0.25">
      <c r="A101" s="206"/>
      <c r="B101" s="70" t="s">
        <v>22</v>
      </c>
      <c r="C101" s="101">
        <f>C98+C99+C100</f>
        <v>15226.300000000001</v>
      </c>
      <c r="D101" s="101">
        <f>D98+D99+D100</f>
        <v>15226.2</v>
      </c>
      <c r="E101" s="71">
        <f t="shared" si="8"/>
        <v>99.999343241627969</v>
      </c>
      <c r="F101" s="211"/>
    </row>
    <row r="102" spans="1:6" ht="18.75" customHeight="1" x14ac:dyDescent="0.25">
      <c r="A102" s="206" t="s">
        <v>5</v>
      </c>
      <c r="B102" s="59" t="s">
        <v>157</v>
      </c>
      <c r="C102" s="100">
        <v>0</v>
      </c>
      <c r="D102" s="100">
        <v>0</v>
      </c>
      <c r="E102" s="60">
        <v>0</v>
      </c>
      <c r="F102" s="211"/>
    </row>
    <row r="103" spans="1:6" ht="18.75" customHeight="1" x14ac:dyDescent="0.25">
      <c r="A103" s="206"/>
      <c r="B103" s="59" t="s">
        <v>19</v>
      </c>
      <c r="C103" s="100">
        <f>C36</f>
        <v>5395.2</v>
      </c>
      <c r="D103" s="100">
        <f>D36</f>
        <v>5395.2</v>
      </c>
      <c r="E103" s="60">
        <f>D103/C103*100</f>
        <v>100</v>
      </c>
      <c r="F103" s="211"/>
    </row>
    <row r="104" spans="1:6" ht="18.75" customHeight="1" x14ac:dyDescent="0.25">
      <c r="A104" s="206"/>
      <c r="B104" s="59" t="s">
        <v>20</v>
      </c>
      <c r="C104" s="97">
        <f>C37</f>
        <v>406.1</v>
      </c>
      <c r="D104" s="97">
        <f>D37</f>
        <v>406.1</v>
      </c>
      <c r="E104" s="60">
        <f t="shared" si="8"/>
        <v>100</v>
      </c>
      <c r="F104" s="211"/>
    </row>
    <row r="105" spans="1:6" s="72" customFormat="1" ht="18.75" customHeight="1" x14ac:dyDescent="0.25">
      <c r="A105" s="206"/>
      <c r="B105" s="70" t="s">
        <v>22</v>
      </c>
      <c r="C105" s="101">
        <f>C102+C103+C104</f>
        <v>5801.3</v>
      </c>
      <c r="D105" s="101">
        <f>D102+D103+D104</f>
        <v>5801.3</v>
      </c>
      <c r="E105" s="71">
        <f t="shared" si="8"/>
        <v>100</v>
      </c>
      <c r="F105" s="211"/>
    </row>
    <row r="106" spans="1:6" ht="18.75" customHeight="1" x14ac:dyDescent="0.25">
      <c r="A106" s="206" t="s">
        <v>6</v>
      </c>
      <c r="B106" s="59" t="s">
        <v>157</v>
      </c>
      <c r="C106" s="100">
        <v>0</v>
      </c>
      <c r="D106" s="100">
        <v>0</v>
      </c>
      <c r="E106" s="60">
        <v>0</v>
      </c>
      <c r="F106" s="211"/>
    </row>
    <row r="107" spans="1:6" ht="18.75" customHeight="1" x14ac:dyDescent="0.25">
      <c r="A107" s="206"/>
      <c r="B107" s="59" t="s">
        <v>19</v>
      </c>
      <c r="C107" s="100">
        <v>0</v>
      </c>
      <c r="D107" s="100">
        <v>0</v>
      </c>
      <c r="E107" s="60">
        <v>0</v>
      </c>
      <c r="F107" s="211"/>
    </row>
    <row r="108" spans="1:6" ht="18.75" customHeight="1" x14ac:dyDescent="0.25">
      <c r="A108" s="206"/>
      <c r="B108" s="59" t="s">
        <v>20</v>
      </c>
      <c r="C108" s="100">
        <v>0</v>
      </c>
      <c r="D108" s="100">
        <v>0</v>
      </c>
      <c r="E108" s="60">
        <v>0</v>
      </c>
      <c r="F108" s="211"/>
    </row>
    <row r="109" spans="1:6" s="72" customFormat="1" ht="18.75" customHeight="1" x14ac:dyDescent="0.25">
      <c r="A109" s="206"/>
      <c r="B109" s="70" t="s">
        <v>22</v>
      </c>
      <c r="C109" s="101">
        <f>C106+C107+C108</f>
        <v>0</v>
      </c>
      <c r="D109" s="101">
        <f>D106+D107+D108</f>
        <v>0</v>
      </c>
      <c r="E109" s="71">
        <v>0</v>
      </c>
      <c r="F109" s="211"/>
    </row>
    <row r="110" spans="1:6" ht="18.75" customHeight="1" x14ac:dyDescent="0.25">
      <c r="A110" s="206" t="s">
        <v>7</v>
      </c>
      <c r="B110" s="59" t="s">
        <v>157</v>
      </c>
      <c r="C110" s="100">
        <f>C18</f>
        <v>200</v>
      </c>
      <c r="D110" s="100">
        <f>D18</f>
        <v>200</v>
      </c>
      <c r="E110" s="60">
        <f>D110/C110*100</f>
        <v>100</v>
      </c>
      <c r="F110" s="211"/>
    </row>
    <row r="111" spans="1:6" ht="18.75" customHeight="1" x14ac:dyDescent="0.25">
      <c r="A111" s="206"/>
      <c r="B111" s="59" t="s">
        <v>19</v>
      </c>
      <c r="C111" s="100">
        <f t="shared" ref="C111:D112" si="9">C19</f>
        <v>63.2</v>
      </c>
      <c r="D111" s="100">
        <f t="shared" si="9"/>
        <v>63.2</v>
      </c>
      <c r="E111" s="60">
        <f>D111/C111*100</f>
        <v>100</v>
      </c>
      <c r="F111" s="211"/>
    </row>
    <row r="112" spans="1:6" ht="18.75" customHeight="1" x14ac:dyDescent="0.25">
      <c r="A112" s="206"/>
      <c r="B112" s="59" t="s">
        <v>20</v>
      </c>
      <c r="C112" s="100">
        <f t="shared" si="9"/>
        <v>42.8</v>
      </c>
      <c r="D112" s="100">
        <f t="shared" si="9"/>
        <v>42.8</v>
      </c>
      <c r="E112" s="60">
        <v>0</v>
      </c>
      <c r="F112" s="211"/>
    </row>
    <row r="113" spans="1:6" s="72" customFormat="1" ht="18.75" customHeight="1" x14ac:dyDescent="0.25">
      <c r="A113" s="206"/>
      <c r="B113" s="70" t="s">
        <v>22</v>
      </c>
      <c r="C113" s="101">
        <f>C110+C111+C112</f>
        <v>306</v>
      </c>
      <c r="D113" s="101">
        <f>D110+D111+D112</f>
        <v>306</v>
      </c>
      <c r="E113" s="71">
        <f t="shared" si="8"/>
        <v>100</v>
      </c>
      <c r="F113" s="211"/>
    </row>
    <row r="114" spans="1:6" s="68" customFormat="1" ht="18.75" customHeight="1" x14ac:dyDescent="0.25">
      <c r="A114" s="206" t="s">
        <v>11</v>
      </c>
      <c r="B114" s="69" t="s">
        <v>157</v>
      </c>
      <c r="C114" s="99">
        <v>0</v>
      </c>
      <c r="D114" s="99">
        <v>0</v>
      </c>
      <c r="E114" s="60">
        <v>0</v>
      </c>
      <c r="F114" s="213"/>
    </row>
    <row r="115" spans="1:6" ht="18.75" customHeight="1" x14ac:dyDescent="0.25">
      <c r="A115" s="206"/>
      <c r="B115" s="59" t="s">
        <v>19</v>
      </c>
      <c r="C115" s="100">
        <f>C40+C51</f>
        <v>10280.300000000001</v>
      </c>
      <c r="D115" s="100">
        <f>D40+D51</f>
        <v>7386.6</v>
      </c>
      <c r="E115" s="60">
        <f>D115/C115*100</f>
        <v>71.851988755191968</v>
      </c>
      <c r="F115" s="213"/>
    </row>
    <row r="116" spans="1:6" ht="18.75" customHeight="1" x14ac:dyDescent="0.25">
      <c r="A116" s="206"/>
      <c r="B116" s="59" t="s">
        <v>20</v>
      </c>
      <c r="C116" s="100">
        <f>C41</f>
        <v>733.8</v>
      </c>
      <c r="D116" s="100">
        <f>D41</f>
        <v>516.1</v>
      </c>
      <c r="E116" s="60">
        <f t="shared" si="8"/>
        <v>70.332515671845201</v>
      </c>
      <c r="F116" s="213"/>
    </row>
    <row r="117" spans="1:6" s="72" customFormat="1" ht="18.75" customHeight="1" x14ac:dyDescent="0.25">
      <c r="A117" s="206"/>
      <c r="B117" s="70" t="s">
        <v>22</v>
      </c>
      <c r="C117" s="101">
        <f>C114+C115+C116</f>
        <v>11014.1</v>
      </c>
      <c r="D117" s="101">
        <f>D114+D115+D116</f>
        <v>7902.7000000000007</v>
      </c>
      <c r="E117" s="71">
        <f t="shared" si="8"/>
        <v>71.750755849320427</v>
      </c>
      <c r="F117" s="213"/>
    </row>
    <row r="118" spans="1:6" s="73" customFormat="1" ht="18.75" customHeight="1" x14ac:dyDescent="0.25">
      <c r="A118" s="206" t="s">
        <v>12</v>
      </c>
      <c r="B118" s="69" t="s">
        <v>157</v>
      </c>
      <c r="C118" s="99">
        <f>C64</f>
        <v>70000</v>
      </c>
      <c r="D118" s="99">
        <f>D64</f>
        <v>70000</v>
      </c>
      <c r="E118" s="60">
        <f t="shared" si="8"/>
        <v>100</v>
      </c>
      <c r="F118" s="211"/>
    </row>
    <row r="119" spans="1:6" ht="18.75" customHeight="1" x14ac:dyDescent="0.25">
      <c r="A119" s="206"/>
      <c r="B119" s="59" t="s">
        <v>19</v>
      </c>
      <c r="C119" s="99">
        <f>C5+C38</f>
        <v>38957.800000000003</v>
      </c>
      <c r="D119" s="99">
        <f>D5+D38</f>
        <v>20591</v>
      </c>
      <c r="E119" s="60">
        <f t="shared" si="8"/>
        <v>52.854627314684087</v>
      </c>
      <c r="F119" s="211"/>
    </row>
    <row r="120" spans="1:6" ht="18.75" customHeight="1" x14ac:dyDescent="0.25">
      <c r="A120" s="206"/>
      <c r="B120" s="59" t="s">
        <v>20</v>
      </c>
      <c r="C120" s="99">
        <f>C6+C39</f>
        <v>2901.4</v>
      </c>
      <c r="D120" s="99">
        <f>D6+D39</f>
        <v>1084.9000000000001</v>
      </c>
      <c r="E120" s="60">
        <f t="shared" si="8"/>
        <v>37.392293375611771</v>
      </c>
      <c r="F120" s="211"/>
    </row>
    <row r="121" spans="1:6" s="72" customFormat="1" ht="18.75" customHeight="1" x14ac:dyDescent="0.25">
      <c r="A121" s="206"/>
      <c r="B121" s="70" t="s">
        <v>22</v>
      </c>
      <c r="C121" s="101">
        <f>C118+C119+C120</f>
        <v>111859.2</v>
      </c>
      <c r="D121" s="101">
        <f>D118+D119+D120</f>
        <v>91675.9</v>
      </c>
      <c r="E121" s="71">
        <f t="shared" si="8"/>
        <v>81.956513188007776</v>
      </c>
      <c r="F121" s="211"/>
    </row>
    <row r="122" spans="1:6" s="72" customFormat="1" ht="18.75" customHeight="1" x14ac:dyDescent="0.25">
      <c r="A122" s="215" t="s">
        <v>137</v>
      </c>
      <c r="B122" s="74" t="s">
        <v>157</v>
      </c>
      <c r="C122" s="102">
        <f t="shared" ref="C122:D124" si="10">C74+C78+C82+C86+C90+C94+C98+C102+C106+C110+C114+C118</f>
        <v>74379.600000000006</v>
      </c>
      <c r="D122" s="102">
        <f t="shared" si="10"/>
        <v>74379.600000000006</v>
      </c>
      <c r="E122" s="75">
        <f t="shared" si="8"/>
        <v>100</v>
      </c>
      <c r="F122" s="216"/>
    </row>
    <row r="123" spans="1:6" s="76" customFormat="1" ht="18.75" customHeight="1" x14ac:dyDescent="0.25">
      <c r="A123" s="215"/>
      <c r="B123" s="74" t="s">
        <v>19</v>
      </c>
      <c r="C123" s="102">
        <f t="shared" si="10"/>
        <v>102337.8</v>
      </c>
      <c r="D123" s="102">
        <f t="shared" si="10"/>
        <v>81076.5</v>
      </c>
      <c r="E123" s="75">
        <f t="shared" si="8"/>
        <v>79.224392160081607</v>
      </c>
      <c r="F123" s="216"/>
    </row>
    <row r="124" spans="1:6" s="76" customFormat="1" ht="18.75" customHeight="1" x14ac:dyDescent="0.25">
      <c r="A124" s="215"/>
      <c r="B124" s="74" t="s">
        <v>20</v>
      </c>
      <c r="C124" s="102">
        <f t="shared" si="10"/>
        <v>7007.1</v>
      </c>
      <c r="D124" s="102">
        <f t="shared" si="10"/>
        <v>4972</v>
      </c>
      <c r="E124" s="75">
        <f t="shared" si="8"/>
        <v>70.956601161678861</v>
      </c>
      <c r="F124" s="216"/>
    </row>
    <row r="125" spans="1:6" s="76" customFormat="1" ht="18.75" customHeight="1" x14ac:dyDescent="0.25">
      <c r="A125" s="215"/>
      <c r="B125" s="74" t="s">
        <v>22</v>
      </c>
      <c r="C125" s="102">
        <f>C123+C124+C122</f>
        <v>183724.5</v>
      </c>
      <c r="D125" s="102">
        <f>D123+D124+D122</f>
        <v>160428.1</v>
      </c>
      <c r="E125" s="75">
        <f t="shared" si="8"/>
        <v>87.319927391284239</v>
      </c>
      <c r="F125" s="216"/>
    </row>
  </sheetData>
  <mergeCells count="76">
    <mergeCell ref="A30:A31"/>
    <mergeCell ref="F30:F31"/>
    <mergeCell ref="A34:A35"/>
    <mergeCell ref="F34:F35"/>
    <mergeCell ref="A25:F25"/>
    <mergeCell ref="A26:A27"/>
    <mergeCell ref="F26:F27"/>
    <mergeCell ref="A28:A29"/>
    <mergeCell ref="F28:F29"/>
    <mergeCell ref="A15:A17"/>
    <mergeCell ref="F15:F17"/>
    <mergeCell ref="A21:A24"/>
    <mergeCell ref="F21:F24"/>
    <mergeCell ref="A1:F1"/>
    <mergeCell ref="A4:F4"/>
    <mergeCell ref="A7:A10"/>
    <mergeCell ref="A11:F11"/>
    <mergeCell ref="F7:F10"/>
    <mergeCell ref="A5:A6"/>
    <mergeCell ref="F5:F6"/>
    <mergeCell ref="F12:F14"/>
    <mergeCell ref="A12:A14"/>
    <mergeCell ref="A18:A20"/>
    <mergeCell ref="F18:F20"/>
    <mergeCell ref="F82:F85"/>
    <mergeCell ref="A59:A62"/>
    <mergeCell ref="F40:F41"/>
    <mergeCell ref="A42:A45"/>
    <mergeCell ref="A32:A33"/>
    <mergeCell ref="F32:F33"/>
    <mergeCell ref="A36:A37"/>
    <mergeCell ref="F36:F37"/>
    <mergeCell ref="A38:A39"/>
    <mergeCell ref="F38:F39"/>
    <mergeCell ref="A40:A41"/>
    <mergeCell ref="A65:A68"/>
    <mergeCell ref="F65:F68"/>
    <mergeCell ref="A56:F56"/>
    <mergeCell ref="A46:F46"/>
    <mergeCell ref="F42:F45"/>
    <mergeCell ref="F86:F89"/>
    <mergeCell ref="A90:A93"/>
    <mergeCell ref="F90:F93"/>
    <mergeCell ref="A94:A97"/>
    <mergeCell ref="F94:F97"/>
    <mergeCell ref="F57:F58"/>
    <mergeCell ref="A63:F63"/>
    <mergeCell ref="A110:A113"/>
    <mergeCell ref="F110:F113"/>
    <mergeCell ref="A114:A117"/>
    <mergeCell ref="A118:A121"/>
    <mergeCell ref="F114:F117"/>
    <mergeCell ref="F118:F121"/>
    <mergeCell ref="A122:A125"/>
    <mergeCell ref="F122:F125"/>
    <mergeCell ref="A98:A101"/>
    <mergeCell ref="F98:F101"/>
    <mergeCell ref="A102:A105"/>
    <mergeCell ref="F102:F105"/>
    <mergeCell ref="A86:A89"/>
    <mergeCell ref="A49:A50"/>
    <mergeCell ref="A52:A55"/>
    <mergeCell ref="F52:F55"/>
    <mergeCell ref="F49:F50"/>
    <mergeCell ref="A106:A109"/>
    <mergeCell ref="F106:F109"/>
    <mergeCell ref="A82:A85"/>
    <mergeCell ref="A57:A58"/>
    <mergeCell ref="A78:A81"/>
    <mergeCell ref="F78:F81"/>
    <mergeCell ref="A74:A77"/>
    <mergeCell ref="A69:A72"/>
    <mergeCell ref="F69:F72"/>
    <mergeCell ref="A73:F73"/>
    <mergeCell ref="F74:F77"/>
    <mergeCell ref="F59:F62"/>
  </mergeCells>
  <pageMargins left="0.78740157480314965" right="0.78740157480314965" top="1.1811023622047245" bottom="0.39370078740157483" header="0.31496062992125984" footer="0.31496062992125984"/>
  <pageSetup paperSize="9" scale="6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СВОД</vt:lpstr>
      <vt:lpstr>общие</vt:lpstr>
      <vt:lpstr>КБ+ софин. МБ</vt:lpstr>
      <vt:lpstr>'КБ+ софин. МБ'!Заголовки_для_печати</vt:lpstr>
      <vt:lpstr>общие!Заголовки_для_печати</vt:lpstr>
      <vt:lpstr>СВОД!Заголовки_для_печати</vt:lpstr>
      <vt:lpstr>'КБ+ софин. МБ'!Область_печати</vt:lpstr>
      <vt:lpstr>общие!Область_печати</vt:lpstr>
      <vt:lpstr>СВОД!Область_печати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Lubnina</dc:creator>
  <cp:lastModifiedBy>OVFK10</cp:lastModifiedBy>
  <cp:lastPrinted>2021-02-16T12:25:45Z</cp:lastPrinted>
  <dcterms:created xsi:type="dcterms:W3CDTF">2012-11-13T08:43:34Z</dcterms:created>
  <dcterms:modified xsi:type="dcterms:W3CDTF">2021-03-17T13:03:31Z</dcterms:modified>
</cp:coreProperties>
</file>