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Шумейко\моя рабочая папка\муниципальные программы\Мониторинг МП\2022 год\2022 год\МО\СВОД\сайт\"/>
    </mc:Choice>
  </mc:AlternateContent>
  <bookViews>
    <workbookView xWindow="0" yWindow="0" windowWidth="24240" windowHeight="11730"/>
  </bookViews>
  <sheets>
    <sheet name="Лист1" sheetId="8" r:id="rId1"/>
  </sheets>
  <definedNames>
    <definedName name="_xlnm.Print_Titles" localSheetId="0">Лист1!$5:$7</definedName>
    <definedName name="_xlnm.Print_Area" localSheetId="0">Лист1!$A$1:$Q$348</definedName>
  </definedNames>
  <calcPr calcId="162913"/>
</workbook>
</file>

<file path=xl/calcChain.xml><?xml version="1.0" encoding="utf-8"?>
<calcChain xmlns="http://schemas.openxmlformats.org/spreadsheetml/2006/main">
  <c r="K218" i="8" l="1"/>
  <c r="K220" i="8"/>
  <c r="K205" i="8" s="1"/>
  <c r="K345" i="8" l="1"/>
  <c r="J345" i="8"/>
  <c r="I345" i="8"/>
  <c r="I344" i="8" s="1"/>
  <c r="H345" i="8"/>
  <c r="H344" i="8" s="1"/>
  <c r="F345" i="8"/>
  <c r="E345" i="8"/>
  <c r="D345" i="8"/>
  <c r="C345" i="8"/>
  <c r="L344" i="8"/>
  <c r="K344" i="8"/>
  <c r="J344" i="8"/>
  <c r="G344" i="8"/>
  <c r="E344" i="8"/>
  <c r="D344" i="8"/>
  <c r="C344" i="8"/>
  <c r="F344" i="8" l="1"/>
  <c r="J220" i="8" l="1"/>
  <c r="I220" i="8"/>
  <c r="G220" i="8"/>
  <c r="F220" i="8"/>
  <c r="E220" i="8"/>
  <c r="D220" i="8"/>
  <c r="P223" i="8"/>
  <c r="H223" i="8"/>
  <c r="C223" i="8"/>
  <c r="P222" i="8"/>
  <c r="H222" i="8"/>
  <c r="C222" i="8"/>
  <c r="M223" i="8" l="1"/>
  <c r="M222" i="8"/>
  <c r="K235" i="8"/>
  <c r="J235" i="8"/>
  <c r="I235" i="8"/>
  <c r="G235" i="8"/>
  <c r="F235" i="8"/>
  <c r="E235" i="8"/>
  <c r="D235" i="8"/>
  <c r="C64" i="8" l="1"/>
  <c r="O61" i="8"/>
  <c r="N61" i="8"/>
  <c r="L187" i="8"/>
  <c r="K187" i="8"/>
  <c r="J187" i="8"/>
  <c r="I187" i="8"/>
  <c r="G187" i="8"/>
  <c r="F187" i="8"/>
  <c r="E187" i="8"/>
  <c r="D187" i="8"/>
  <c r="K293" i="8" l="1"/>
  <c r="J293" i="8"/>
  <c r="I293" i="8"/>
  <c r="G293" i="8"/>
  <c r="F293" i="8"/>
  <c r="E293" i="8"/>
  <c r="D293" i="8"/>
  <c r="K285" i="8"/>
  <c r="J285" i="8"/>
  <c r="I285" i="8"/>
  <c r="G285" i="8"/>
  <c r="F285" i="8"/>
  <c r="E285" i="8"/>
  <c r="D285" i="8"/>
  <c r="O292" i="8"/>
  <c r="O291" i="8"/>
  <c r="H290" i="8"/>
  <c r="H289" i="8"/>
  <c r="H288" i="8"/>
  <c r="O290" i="8"/>
  <c r="P286" i="8"/>
  <c r="H286" i="8"/>
  <c r="C286" i="8"/>
  <c r="M286" i="8" l="1"/>
  <c r="H285" i="8"/>
  <c r="K166" i="8"/>
  <c r="J166" i="8"/>
  <c r="I166" i="8"/>
  <c r="G166" i="8"/>
  <c r="F166" i="8"/>
  <c r="E166" i="8"/>
  <c r="D166" i="8"/>
  <c r="K282" i="8" l="1"/>
  <c r="J282" i="8"/>
  <c r="I282" i="8"/>
  <c r="G282" i="8"/>
  <c r="F282" i="8"/>
  <c r="E282" i="8"/>
  <c r="D282" i="8"/>
  <c r="H119" i="8" l="1"/>
  <c r="O263" i="8"/>
  <c r="K13" i="8"/>
  <c r="J13" i="8"/>
  <c r="I13" i="8"/>
  <c r="G13" i="8"/>
  <c r="F13" i="8"/>
  <c r="E13" i="8"/>
  <c r="D13" i="8"/>
  <c r="N46" i="8"/>
  <c r="O46" i="8"/>
  <c r="H46" i="8"/>
  <c r="C46" i="8"/>
  <c r="O42" i="8"/>
  <c r="P38" i="8"/>
  <c r="H34" i="8"/>
  <c r="M46" i="8" l="1"/>
  <c r="P16" i="8" l="1"/>
  <c r="K249" i="8" l="1"/>
  <c r="J249" i="8"/>
  <c r="I249" i="8"/>
  <c r="G249" i="8"/>
  <c r="F249" i="8"/>
  <c r="E249" i="8"/>
  <c r="D249" i="8"/>
  <c r="K257" i="8"/>
  <c r="J257" i="8"/>
  <c r="I257" i="8"/>
  <c r="K10" i="8" l="1"/>
  <c r="J10" i="8"/>
  <c r="I10" i="8"/>
  <c r="G10" i="8"/>
  <c r="F10" i="8"/>
  <c r="E10" i="8"/>
  <c r="D10" i="8"/>
  <c r="G9" i="8" l="1"/>
  <c r="G12" i="8"/>
  <c r="G51" i="8"/>
  <c r="G78" i="8"/>
  <c r="G82" i="8"/>
  <c r="G85" i="8"/>
  <c r="G93" i="8"/>
  <c r="G92" i="8" s="1"/>
  <c r="G108" i="8"/>
  <c r="G132" i="8"/>
  <c r="G140" i="8"/>
  <c r="G138" i="8" s="1"/>
  <c r="G137" i="8" s="1"/>
  <c r="G156" i="8"/>
  <c r="G164" i="8"/>
  <c r="G170" i="8"/>
  <c r="G169" i="8" s="1"/>
  <c r="G176" i="8"/>
  <c r="G175" i="8" s="1"/>
  <c r="G182" i="8"/>
  <c r="G186" i="8"/>
  <c r="G192" i="8"/>
  <c r="G200" i="8"/>
  <c r="G215" i="8"/>
  <c r="G218" i="8"/>
  <c r="G225" i="8"/>
  <c r="G228" i="8"/>
  <c r="G231" i="8"/>
  <c r="G237" i="8"/>
  <c r="G245" i="8"/>
  <c r="G244" i="8" s="1"/>
  <c r="G257" i="8"/>
  <c r="G259" i="8"/>
  <c r="G267" i="8"/>
  <c r="G271" i="8"/>
  <c r="G276" i="8"/>
  <c r="G297" i="8"/>
  <c r="G308" i="8"/>
  <c r="G240" i="8"/>
  <c r="G239" i="8" s="1"/>
  <c r="G317" i="8"/>
  <c r="G323" i="8"/>
  <c r="G325" i="8"/>
  <c r="G328" i="8"/>
  <c r="G334" i="8"/>
  <c r="G205" i="8" l="1"/>
  <c r="G50" i="8"/>
  <c r="G230" i="8"/>
  <c r="G107" i="8"/>
  <c r="G191" i="8"/>
  <c r="G248" i="8"/>
  <c r="G155" i="8"/>
  <c r="P343" i="8"/>
  <c r="H343" i="8"/>
  <c r="H342" i="8" s="1"/>
  <c r="C343" i="8"/>
  <c r="C342" i="8" s="1"/>
  <c r="K342" i="8"/>
  <c r="J342" i="8"/>
  <c r="I342" i="8"/>
  <c r="F342" i="8"/>
  <c r="E342" i="8"/>
  <c r="D342" i="8"/>
  <c r="P341" i="8"/>
  <c r="H341" i="8"/>
  <c r="C341" i="8"/>
  <c r="P340" i="8"/>
  <c r="H340" i="8"/>
  <c r="C340" i="8"/>
  <c r="P339" i="8"/>
  <c r="H339" i="8"/>
  <c r="C339" i="8"/>
  <c r="P338" i="8"/>
  <c r="H338" i="8"/>
  <c r="C338" i="8"/>
  <c r="K337" i="8"/>
  <c r="J337" i="8"/>
  <c r="I337" i="8"/>
  <c r="F337" i="8"/>
  <c r="E337" i="8"/>
  <c r="D337" i="8"/>
  <c r="P336" i="8"/>
  <c r="O336" i="8"/>
  <c r="H336" i="8"/>
  <c r="H335" i="8" s="1"/>
  <c r="C336" i="8"/>
  <c r="K335" i="8"/>
  <c r="J335" i="8"/>
  <c r="I335" i="8"/>
  <c r="F335" i="8"/>
  <c r="E335" i="8"/>
  <c r="D335" i="8"/>
  <c r="L334" i="8"/>
  <c r="P333" i="8"/>
  <c r="H333" i="8"/>
  <c r="C333" i="8"/>
  <c r="P332" i="8"/>
  <c r="H332" i="8"/>
  <c r="C332" i="8"/>
  <c r="P331" i="8"/>
  <c r="H331" i="8"/>
  <c r="C331" i="8"/>
  <c r="P330" i="8"/>
  <c r="H330" i="8"/>
  <c r="C330" i="8"/>
  <c r="P329" i="8"/>
  <c r="H329" i="8"/>
  <c r="C329" i="8"/>
  <c r="L328" i="8"/>
  <c r="K328" i="8"/>
  <c r="K327" i="8" s="1"/>
  <c r="J328" i="8"/>
  <c r="J327" i="8" s="1"/>
  <c r="I328" i="8"/>
  <c r="I327" i="8" s="1"/>
  <c r="F328" i="8"/>
  <c r="F327" i="8" s="1"/>
  <c r="E328" i="8"/>
  <c r="E327" i="8" s="1"/>
  <c r="D328" i="8"/>
  <c r="D327" i="8" s="1"/>
  <c r="P326" i="8"/>
  <c r="H326" i="8"/>
  <c r="H325" i="8" s="1"/>
  <c r="C326" i="8"/>
  <c r="L325" i="8"/>
  <c r="K325" i="8"/>
  <c r="J325" i="8"/>
  <c r="I325" i="8"/>
  <c r="F325" i="8"/>
  <c r="E325" i="8"/>
  <c r="D325" i="8"/>
  <c r="P324" i="8"/>
  <c r="H324" i="8"/>
  <c r="H323" i="8" s="1"/>
  <c r="C324" i="8"/>
  <c r="K323" i="8"/>
  <c r="J323" i="8"/>
  <c r="I323" i="8"/>
  <c r="F323" i="8"/>
  <c r="E323" i="8"/>
  <c r="D323" i="8"/>
  <c r="P321" i="8"/>
  <c r="H321" i="8"/>
  <c r="C321" i="8"/>
  <c r="P320" i="8"/>
  <c r="H320" i="8"/>
  <c r="C320" i="8"/>
  <c r="P319" i="8"/>
  <c r="H319" i="8"/>
  <c r="C319" i="8"/>
  <c r="P318" i="8"/>
  <c r="H318" i="8"/>
  <c r="C318" i="8"/>
  <c r="L317" i="8"/>
  <c r="K317" i="8"/>
  <c r="J317" i="8"/>
  <c r="J316" i="8" s="1"/>
  <c r="I317" i="8"/>
  <c r="I316" i="8" s="1"/>
  <c r="F317" i="8"/>
  <c r="F316" i="8" s="1"/>
  <c r="E317" i="8"/>
  <c r="E316" i="8" s="1"/>
  <c r="D317" i="8"/>
  <c r="D316" i="8" s="1"/>
  <c r="P315" i="8"/>
  <c r="H315" i="8"/>
  <c r="C315" i="8"/>
  <c r="P314" i="8"/>
  <c r="H314" i="8"/>
  <c r="C314" i="8"/>
  <c r="O313" i="8"/>
  <c r="N313" i="8"/>
  <c r="K313" i="8"/>
  <c r="J313" i="8"/>
  <c r="I313" i="8"/>
  <c r="F313" i="8"/>
  <c r="E313" i="8"/>
  <c r="D313" i="8"/>
  <c r="K312" i="8"/>
  <c r="J312" i="8"/>
  <c r="I312" i="8"/>
  <c r="F312" i="8"/>
  <c r="E312" i="8"/>
  <c r="D312" i="8"/>
  <c r="P243" i="8"/>
  <c r="H243" i="8"/>
  <c r="C243" i="8"/>
  <c r="P242" i="8"/>
  <c r="H242" i="8"/>
  <c r="C242" i="8"/>
  <c r="P241" i="8"/>
  <c r="H241" i="8"/>
  <c r="C241" i="8"/>
  <c r="O240" i="8"/>
  <c r="N240" i="8"/>
  <c r="L240" i="8"/>
  <c r="K240" i="8"/>
  <c r="K239" i="8" s="1"/>
  <c r="J240" i="8"/>
  <c r="J239" i="8" s="1"/>
  <c r="I240" i="8"/>
  <c r="I239" i="8" s="1"/>
  <c r="F240" i="8"/>
  <c r="F239" i="8" s="1"/>
  <c r="E240" i="8"/>
  <c r="E239" i="8" s="1"/>
  <c r="D240" i="8"/>
  <c r="D239" i="8" s="1"/>
  <c r="P311" i="8"/>
  <c r="H311" i="8"/>
  <c r="C311" i="8"/>
  <c r="P310" i="8"/>
  <c r="H310" i="8"/>
  <c r="C310" i="8"/>
  <c r="P309" i="8"/>
  <c r="H309" i="8"/>
  <c r="C309" i="8"/>
  <c r="O308" i="8"/>
  <c r="N308" i="8"/>
  <c r="K308" i="8"/>
  <c r="J308" i="8"/>
  <c r="J307" i="8" s="1"/>
  <c r="I308" i="8"/>
  <c r="F308" i="8"/>
  <c r="F307" i="8" s="1"/>
  <c r="E308" i="8"/>
  <c r="E307" i="8" s="1"/>
  <c r="D308" i="8"/>
  <c r="D307" i="8" s="1"/>
  <c r="O307" i="8"/>
  <c r="N307" i="8"/>
  <c r="I307" i="8"/>
  <c r="P306" i="8"/>
  <c r="H306" i="8"/>
  <c r="C306" i="8"/>
  <c r="P305" i="8"/>
  <c r="H305" i="8"/>
  <c r="C305" i="8"/>
  <c r="P304" i="8"/>
  <c r="H304" i="8"/>
  <c r="C304" i="8"/>
  <c r="P303" i="8"/>
  <c r="H303" i="8"/>
  <c r="C303" i="8"/>
  <c r="P302" i="8"/>
  <c r="H302" i="8"/>
  <c r="C302" i="8"/>
  <c r="P301" i="8"/>
  <c r="H301" i="8"/>
  <c r="C301" i="8"/>
  <c r="P300" i="8"/>
  <c r="H300" i="8"/>
  <c r="C300" i="8"/>
  <c r="P299" i="8"/>
  <c r="H299" i="8"/>
  <c r="C299" i="8"/>
  <c r="P298" i="8"/>
  <c r="H298" i="8"/>
  <c r="C298" i="8"/>
  <c r="L297" i="8"/>
  <c r="K297" i="8"/>
  <c r="J297" i="8"/>
  <c r="J296" i="8" s="1"/>
  <c r="I297" i="8"/>
  <c r="I296" i="8" s="1"/>
  <c r="F297" i="8"/>
  <c r="F296" i="8" s="1"/>
  <c r="E297" i="8"/>
  <c r="E296" i="8" s="1"/>
  <c r="D297" i="8"/>
  <c r="D296" i="8" s="1"/>
  <c r="K296" i="8"/>
  <c r="P295" i="8"/>
  <c r="H295" i="8"/>
  <c r="C295" i="8"/>
  <c r="P294" i="8"/>
  <c r="H294" i="8"/>
  <c r="C294" i="8"/>
  <c r="P292" i="8"/>
  <c r="H292" i="8"/>
  <c r="C292" i="8"/>
  <c r="P291" i="8"/>
  <c r="H291" i="8"/>
  <c r="C291" i="8"/>
  <c r="P290" i="8"/>
  <c r="C290" i="8"/>
  <c r="C289" i="8"/>
  <c r="C288" i="8"/>
  <c r="P287" i="8"/>
  <c r="H287" i="8"/>
  <c r="C287" i="8"/>
  <c r="H283" i="8"/>
  <c r="H282" i="8" s="1"/>
  <c r="C283" i="8"/>
  <c r="C282" i="8" s="1"/>
  <c r="L282" i="8"/>
  <c r="J281" i="8"/>
  <c r="I281" i="8"/>
  <c r="F281" i="8"/>
  <c r="E281" i="8"/>
  <c r="D281" i="8"/>
  <c r="K281" i="8"/>
  <c r="P280" i="8"/>
  <c r="H280" i="8"/>
  <c r="C280" i="8"/>
  <c r="P279" i="8"/>
  <c r="H279" i="8"/>
  <c r="C279" i="8"/>
  <c r="P278" i="8"/>
  <c r="H278" i="8"/>
  <c r="C278" i="8"/>
  <c r="P277" i="8"/>
  <c r="H277" i="8"/>
  <c r="C277" i="8"/>
  <c r="K276" i="8"/>
  <c r="K275" i="8" s="1"/>
  <c r="J276" i="8"/>
  <c r="J275" i="8" s="1"/>
  <c r="I276" i="8"/>
  <c r="I275" i="8" s="1"/>
  <c r="F276" i="8"/>
  <c r="F275" i="8" s="1"/>
  <c r="E276" i="8"/>
  <c r="E275" i="8" s="1"/>
  <c r="D276" i="8"/>
  <c r="D275" i="8" s="1"/>
  <c r="P274" i="8"/>
  <c r="H274" i="8"/>
  <c r="C274" i="8"/>
  <c r="P273" i="8"/>
  <c r="H273" i="8"/>
  <c r="C273" i="8"/>
  <c r="P272" i="8"/>
  <c r="H272" i="8"/>
  <c r="C272" i="8"/>
  <c r="L271" i="8"/>
  <c r="K271" i="8"/>
  <c r="K270" i="8" s="1"/>
  <c r="J271" i="8"/>
  <c r="J270" i="8" s="1"/>
  <c r="I271" i="8"/>
  <c r="I270" i="8" s="1"/>
  <c r="F271" i="8"/>
  <c r="F270" i="8" s="1"/>
  <c r="E271" i="8"/>
  <c r="E270" i="8" s="1"/>
  <c r="D271" i="8"/>
  <c r="D270" i="8" s="1"/>
  <c r="P269" i="8"/>
  <c r="H269" i="8"/>
  <c r="C269" i="8"/>
  <c r="P268" i="8"/>
  <c r="H268" i="8"/>
  <c r="C268" i="8"/>
  <c r="L267" i="8"/>
  <c r="K267" i="8"/>
  <c r="J267" i="8"/>
  <c r="J266" i="8" s="1"/>
  <c r="I267" i="8"/>
  <c r="I266" i="8" s="1"/>
  <c r="F267" i="8"/>
  <c r="F266" i="8" s="1"/>
  <c r="E267" i="8"/>
  <c r="E266" i="8" s="1"/>
  <c r="D267" i="8"/>
  <c r="D266" i="8" s="1"/>
  <c r="P265" i="8"/>
  <c r="H265" i="8"/>
  <c r="C265" i="8"/>
  <c r="P264" i="8"/>
  <c r="H264" i="8"/>
  <c r="C264" i="8"/>
  <c r="P263" i="8"/>
  <c r="H263" i="8"/>
  <c r="C263" i="8"/>
  <c r="K262" i="8"/>
  <c r="K261" i="8" s="1"/>
  <c r="J262" i="8"/>
  <c r="I262" i="8"/>
  <c r="I261" i="8" s="1"/>
  <c r="F262" i="8"/>
  <c r="F261" i="8" s="1"/>
  <c r="E262" i="8"/>
  <c r="E261" i="8" s="1"/>
  <c r="D262" i="8"/>
  <c r="D261" i="8" s="1"/>
  <c r="P260" i="8"/>
  <c r="H260" i="8"/>
  <c r="C260" i="8"/>
  <c r="C259" i="8" s="1"/>
  <c r="K259" i="8"/>
  <c r="J259" i="8"/>
  <c r="I259" i="8"/>
  <c r="F259" i="8"/>
  <c r="E259" i="8"/>
  <c r="D259" i="8"/>
  <c r="O258" i="8"/>
  <c r="H258" i="8"/>
  <c r="C258" i="8"/>
  <c r="C257" i="8" s="1"/>
  <c r="L257" i="8"/>
  <c r="F257" i="8"/>
  <c r="E257" i="8"/>
  <c r="D257" i="8"/>
  <c r="P256" i="8"/>
  <c r="H256" i="8"/>
  <c r="C256" i="8"/>
  <c r="P255" i="8"/>
  <c r="H255" i="8"/>
  <c r="C255" i="8"/>
  <c r="P254" i="8"/>
  <c r="H254" i="8"/>
  <c r="C254" i="8"/>
  <c r="P253" i="8"/>
  <c r="H253" i="8"/>
  <c r="C253" i="8"/>
  <c r="P252" i="8"/>
  <c r="H252" i="8"/>
  <c r="C252" i="8"/>
  <c r="P251" i="8"/>
  <c r="H251" i="8"/>
  <c r="C251" i="8"/>
  <c r="P250" i="8"/>
  <c r="H250" i="8"/>
  <c r="C250" i="8"/>
  <c r="L249" i="8"/>
  <c r="P247" i="8"/>
  <c r="H247" i="8"/>
  <c r="C247" i="8"/>
  <c r="P246" i="8"/>
  <c r="H246" i="8"/>
  <c r="C246" i="8"/>
  <c r="L245" i="8"/>
  <c r="L244" i="8" s="1"/>
  <c r="K245" i="8"/>
  <c r="J245" i="8"/>
  <c r="J244" i="8" s="1"/>
  <c r="I245" i="8"/>
  <c r="I244" i="8" s="1"/>
  <c r="F245" i="8"/>
  <c r="F244" i="8" s="1"/>
  <c r="E245" i="8"/>
  <c r="E244" i="8" s="1"/>
  <c r="D245" i="8"/>
  <c r="D244" i="8" s="1"/>
  <c r="P238" i="8"/>
  <c r="H238" i="8"/>
  <c r="C238" i="8"/>
  <c r="C237" i="8" s="1"/>
  <c r="K237" i="8"/>
  <c r="J237" i="8"/>
  <c r="I237" i="8"/>
  <c r="F237" i="8"/>
  <c r="E237" i="8"/>
  <c r="D237" i="8"/>
  <c r="P236" i="8"/>
  <c r="O236" i="8"/>
  <c r="N236" i="8"/>
  <c r="H236" i="8"/>
  <c r="H235" i="8" s="1"/>
  <c r="C236" i="8"/>
  <c r="C235" i="8" s="1"/>
  <c r="L235" i="8"/>
  <c r="P234" i="8"/>
  <c r="H234" i="8"/>
  <c r="C234" i="8"/>
  <c r="P233" i="8"/>
  <c r="H233" i="8"/>
  <c r="C233" i="8"/>
  <c r="P232" i="8"/>
  <c r="H232" i="8"/>
  <c r="C232" i="8"/>
  <c r="L231" i="8"/>
  <c r="K231" i="8"/>
  <c r="J231" i="8"/>
  <c r="I231" i="8"/>
  <c r="F231" i="8"/>
  <c r="E231" i="8"/>
  <c r="D231" i="8"/>
  <c r="P229" i="8"/>
  <c r="H229" i="8"/>
  <c r="H228" i="8" s="1"/>
  <c r="C229" i="8"/>
  <c r="C228" i="8" s="1"/>
  <c r="K228" i="8"/>
  <c r="J228" i="8"/>
  <c r="I228" i="8"/>
  <c r="F228" i="8"/>
  <c r="E228" i="8"/>
  <c r="D228" i="8"/>
  <c r="P227" i="8"/>
  <c r="H227" i="8"/>
  <c r="C227" i="8"/>
  <c r="P226" i="8"/>
  <c r="H226" i="8"/>
  <c r="C226" i="8"/>
  <c r="L225" i="8"/>
  <c r="K225" i="8"/>
  <c r="J225" i="8"/>
  <c r="I225" i="8"/>
  <c r="F225" i="8"/>
  <c r="E225" i="8"/>
  <c r="D225" i="8"/>
  <c r="P221" i="8"/>
  <c r="H221" i="8"/>
  <c r="H220" i="8" s="1"/>
  <c r="C221" i="8"/>
  <c r="C220" i="8" s="1"/>
  <c r="M220" i="8" s="1"/>
  <c r="L220" i="8"/>
  <c r="K204" i="8"/>
  <c r="P219" i="8"/>
  <c r="H219" i="8"/>
  <c r="C219" i="8"/>
  <c r="L218" i="8"/>
  <c r="J218" i="8"/>
  <c r="I218" i="8"/>
  <c r="F218" i="8"/>
  <c r="P218" i="8" s="1"/>
  <c r="E218" i="8"/>
  <c r="D218" i="8"/>
  <c r="P217" i="8"/>
  <c r="H217" i="8"/>
  <c r="C217" i="8"/>
  <c r="P216" i="8"/>
  <c r="H216" i="8"/>
  <c r="C216" i="8"/>
  <c r="J215" i="8"/>
  <c r="J205" i="8" s="1"/>
  <c r="I215" i="8"/>
  <c r="F215" i="8"/>
  <c r="E215" i="8"/>
  <c r="D215" i="8"/>
  <c r="P214" i="8"/>
  <c r="H214" i="8"/>
  <c r="C214" i="8"/>
  <c r="P213" i="8"/>
  <c r="H213" i="8"/>
  <c r="C213" i="8"/>
  <c r="P212" i="8"/>
  <c r="O212" i="8"/>
  <c r="H212" i="8"/>
  <c r="C212" i="8"/>
  <c r="P210" i="8"/>
  <c r="O210" i="8"/>
  <c r="H210" i="8"/>
  <c r="C210" i="8"/>
  <c r="P209" i="8"/>
  <c r="H209" i="8"/>
  <c r="C209" i="8"/>
  <c r="P208" i="8"/>
  <c r="H208" i="8"/>
  <c r="C208" i="8"/>
  <c r="P207" i="8"/>
  <c r="H207" i="8"/>
  <c r="C207" i="8"/>
  <c r="P206" i="8"/>
  <c r="H206" i="8"/>
  <c r="C206" i="8"/>
  <c r="O203" i="8"/>
  <c r="H203" i="8"/>
  <c r="C203" i="8"/>
  <c r="O202" i="8"/>
  <c r="H202" i="8"/>
  <c r="C202" i="8"/>
  <c r="O201" i="8"/>
  <c r="H201" i="8"/>
  <c r="C201" i="8"/>
  <c r="L200" i="8"/>
  <c r="K200" i="8"/>
  <c r="J200" i="8"/>
  <c r="I200" i="8"/>
  <c r="F200" i="8"/>
  <c r="E200" i="8"/>
  <c r="D200" i="8"/>
  <c r="P199" i="8"/>
  <c r="H199" i="8"/>
  <c r="H198" i="8" s="1"/>
  <c r="C199" i="8"/>
  <c r="K198" i="8"/>
  <c r="J198" i="8"/>
  <c r="I198" i="8"/>
  <c r="F198" i="8"/>
  <c r="E198" i="8"/>
  <c r="D198" i="8"/>
  <c r="H197" i="8"/>
  <c r="C197" i="8"/>
  <c r="C196" i="8" s="1"/>
  <c r="K196" i="8"/>
  <c r="J196" i="8"/>
  <c r="I196" i="8"/>
  <c r="E196" i="8"/>
  <c r="D196" i="8"/>
  <c r="P195" i="8"/>
  <c r="H195" i="8"/>
  <c r="C195" i="8"/>
  <c r="P194" i="8"/>
  <c r="H194" i="8"/>
  <c r="C194" i="8"/>
  <c r="P193" i="8"/>
  <c r="H193" i="8"/>
  <c r="C193" i="8"/>
  <c r="L192" i="8"/>
  <c r="K192" i="8"/>
  <c r="J192" i="8"/>
  <c r="I192" i="8"/>
  <c r="F192" i="8"/>
  <c r="E192" i="8"/>
  <c r="D192" i="8"/>
  <c r="P190" i="8"/>
  <c r="H190" i="8"/>
  <c r="C190" i="8"/>
  <c r="P189" i="8"/>
  <c r="H189" i="8"/>
  <c r="C189" i="8"/>
  <c r="P188" i="8"/>
  <c r="H188" i="8"/>
  <c r="C188" i="8"/>
  <c r="L186" i="8"/>
  <c r="I186" i="8"/>
  <c r="F186" i="8"/>
  <c r="E186" i="8"/>
  <c r="D186" i="8"/>
  <c r="K186" i="8"/>
  <c r="J186" i="8"/>
  <c r="P185" i="8"/>
  <c r="H185" i="8"/>
  <c r="C185" i="8"/>
  <c r="P184" i="8"/>
  <c r="H184" i="8"/>
  <c r="C184" i="8"/>
  <c r="P183" i="8"/>
  <c r="H183" i="8"/>
  <c r="C183" i="8"/>
  <c r="L182" i="8"/>
  <c r="K182" i="8"/>
  <c r="K181" i="8" s="1"/>
  <c r="J182" i="8"/>
  <c r="J181" i="8" s="1"/>
  <c r="I182" i="8"/>
  <c r="I181" i="8" s="1"/>
  <c r="F182" i="8"/>
  <c r="F181" i="8" s="1"/>
  <c r="E182" i="8"/>
  <c r="E181" i="8" s="1"/>
  <c r="D182" i="8"/>
  <c r="D181" i="8" s="1"/>
  <c r="P180" i="8"/>
  <c r="H180" i="8"/>
  <c r="H179" i="8" s="1"/>
  <c r="C180" i="8"/>
  <c r="C179" i="8" s="1"/>
  <c r="K179" i="8"/>
  <c r="J179" i="8"/>
  <c r="I179" i="8"/>
  <c r="F179" i="8"/>
  <c r="E179" i="8"/>
  <c r="D179" i="8"/>
  <c r="P178" i="8"/>
  <c r="H178" i="8"/>
  <c r="C178" i="8"/>
  <c r="P177" i="8"/>
  <c r="H177" i="8"/>
  <c r="C177" i="8"/>
  <c r="L176" i="8"/>
  <c r="L175" i="8" s="1"/>
  <c r="K176" i="8"/>
  <c r="J176" i="8"/>
  <c r="I176" i="8"/>
  <c r="F176" i="8"/>
  <c r="E176" i="8"/>
  <c r="D176" i="8"/>
  <c r="P174" i="8"/>
  <c r="H174" i="8"/>
  <c r="H173" i="8" s="1"/>
  <c r="H172" i="8" s="1"/>
  <c r="C174" i="8"/>
  <c r="K173" i="8"/>
  <c r="K172" i="8" s="1"/>
  <c r="J173" i="8"/>
  <c r="J172" i="8" s="1"/>
  <c r="I173" i="8"/>
  <c r="I172" i="8" s="1"/>
  <c r="F173" i="8"/>
  <c r="F172" i="8" s="1"/>
  <c r="E173" i="8"/>
  <c r="E172" i="8" s="1"/>
  <c r="D173" i="8"/>
  <c r="D172" i="8" s="1"/>
  <c r="P171" i="8"/>
  <c r="H171" i="8"/>
  <c r="H170" i="8" s="1"/>
  <c r="H169" i="8" s="1"/>
  <c r="C171" i="8"/>
  <c r="L170" i="8"/>
  <c r="L169" i="8" s="1"/>
  <c r="K170" i="8"/>
  <c r="K169" i="8" s="1"/>
  <c r="J170" i="8"/>
  <c r="J169" i="8" s="1"/>
  <c r="I170" i="8"/>
  <c r="I169" i="8" s="1"/>
  <c r="F170" i="8"/>
  <c r="F169" i="8" s="1"/>
  <c r="E170" i="8"/>
  <c r="E169" i="8" s="1"/>
  <c r="D170" i="8"/>
  <c r="D169" i="8" s="1"/>
  <c r="P168" i="8"/>
  <c r="C168" i="8"/>
  <c r="P167" i="8"/>
  <c r="H167" i="8"/>
  <c r="H166" i="8" s="1"/>
  <c r="C167" i="8"/>
  <c r="L166" i="8"/>
  <c r="P165" i="8"/>
  <c r="H165" i="8"/>
  <c r="H164" i="8" s="1"/>
  <c r="C165" i="8"/>
  <c r="L164" i="8"/>
  <c r="K164" i="8"/>
  <c r="J164" i="8"/>
  <c r="I164" i="8"/>
  <c r="F164" i="8"/>
  <c r="E164" i="8"/>
  <c r="D164" i="8"/>
  <c r="O163" i="8"/>
  <c r="H163" i="8"/>
  <c r="C163" i="8"/>
  <c r="O162" i="8"/>
  <c r="H162" i="8"/>
  <c r="C162" i="8"/>
  <c r="O161" i="8"/>
  <c r="H161" i="8"/>
  <c r="C161" i="8"/>
  <c r="O160" i="8"/>
  <c r="H160" i="8"/>
  <c r="C160" i="8"/>
  <c r="O159" i="8"/>
  <c r="H159" i="8"/>
  <c r="C159" i="8"/>
  <c r="O158" i="8"/>
  <c r="H158" i="8"/>
  <c r="C158" i="8"/>
  <c r="O157" i="8"/>
  <c r="H157" i="8"/>
  <c r="C157" i="8"/>
  <c r="L156" i="8"/>
  <c r="K156" i="8"/>
  <c r="J156" i="8"/>
  <c r="I156" i="8"/>
  <c r="F156" i="8"/>
  <c r="E156" i="8"/>
  <c r="D156" i="8"/>
  <c r="P154" i="8"/>
  <c r="H154" i="8"/>
  <c r="C154" i="8"/>
  <c r="O153" i="8"/>
  <c r="H153" i="8"/>
  <c r="C153" i="8"/>
  <c r="P152" i="8"/>
  <c r="H152" i="8"/>
  <c r="C152" i="8"/>
  <c r="P151" i="8"/>
  <c r="H151" i="8"/>
  <c r="C151" i="8"/>
  <c r="P150" i="8"/>
  <c r="O150" i="8"/>
  <c r="H150" i="8"/>
  <c r="C150" i="8"/>
  <c r="P149" i="8"/>
  <c r="H149" i="8"/>
  <c r="C149" i="8"/>
  <c r="P148" i="8"/>
  <c r="H148" i="8"/>
  <c r="C148" i="8"/>
  <c r="P147" i="8"/>
  <c r="H147" i="8"/>
  <c r="C147" i="8"/>
  <c r="P146" i="8"/>
  <c r="H146" i="8"/>
  <c r="C146" i="8"/>
  <c r="P145" i="8"/>
  <c r="H145" i="8"/>
  <c r="C145" i="8"/>
  <c r="P144" i="8"/>
  <c r="H144" i="8"/>
  <c r="C144" i="8"/>
  <c r="P143" i="8"/>
  <c r="H143" i="8"/>
  <c r="C143" i="8"/>
  <c r="P142" i="8"/>
  <c r="H142" i="8"/>
  <c r="C142" i="8"/>
  <c r="P141" i="8"/>
  <c r="H141" i="8"/>
  <c r="C141" i="8"/>
  <c r="L140" i="8"/>
  <c r="L138" i="8" s="1"/>
  <c r="L137" i="8" s="1"/>
  <c r="K140" i="8"/>
  <c r="K138" i="8" s="1"/>
  <c r="J140" i="8"/>
  <c r="J138" i="8" s="1"/>
  <c r="J137" i="8" s="1"/>
  <c r="I140" i="8"/>
  <c r="I138" i="8" s="1"/>
  <c r="I137" i="8" s="1"/>
  <c r="F140" i="8"/>
  <c r="F138" i="8" s="1"/>
  <c r="F137" i="8" s="1"/>
  <c r="E140" i="8"/>
  <c r="E138" i="8" s="1"/>
  <c r="E137" i="8" s="1"/>
  <c r="D140" i="8"/>
  <c r="D138" i="8" s="1"/>
  <c r="D137" i="8" s="1"/>
  <c r="P139" i="8"/>
  <c r="H139" i="8"/>
  <c r="C139" i="8"/>
  <c r="P136" i="8"/>
  <c r="H136" i="8"/>
  <c r="C136" i="8"/>
  <c r="P135" i="8"/>
  <c r="H135" i="8"/>
  <c r="C135" i="8"/>
  <c r="P134" i="8"/>
  <c r="H134" i="8"/>
  <c r="C134" i="8"/>
  <c r="P133" i="8"/>
  <c r="H133" i="8"/>
  <c r="C133" i="8"/>
  <c r="L132" i="8"/>
  <c r="K132" i="8"/>
  <c r="J132" i="8"/>
  <c r="I132" i="8"/>
  <c r="F132" i="8"/>
  <c r="E132" i="8"/>
  <c r="D132" i="8"/>
  <c r="P131" i="8"/>
  <c r="H131" i="8"/>
  <c r="C131" i="8"/>
  <c r="P130" i="8"/>
  <c r="H130" i="8"/>
  <c r="C130" i="8"/>
  <c r="P129" i="8"/>
  <c r="H129" i="8"/>
  <c r="C129" i="8"/>
  <c r="P128" i="8"/>
  <c r="H128" i="8"/>
  <c r="C128" i="8"/>
  <c r="P127" i="8"/>
  <c r="H127" i="8"/>
  <c r="C127" i="8"/>
  <c r="P126" i="8"/>
  <c r="H126" i="8"/>
  <c r="C126" i="8"/>
  <c r="P125" i="8"/>
  <c r="H125" i="8"/>
  <c r="C125" i="8"/>
  <c r="P124" i="8"/>
  <c r="H124" i="8"/>
  <c r="C124" i="8"/>
  <c r="P123" i="8"/>
  <c r="H123" i="8"/>
  <c r="C123" i="8"/>
  <c r="P122" i="8"/>
  <c r="H122" i="8"/>
  <c r="C122" i="8"/>
  <c r="P121" i="8"/>
  <c r="H121" i="8"/>
  <c r="C121" i="8"/>
  <c r="P120" i="8"/>
  <c r="H120" i="8"/>
  <c r="C120" i="8"/>
  <c r="P119" i="8"/>
  <c r="C119" i="8"/>
  <c r="P118" i="8"/>
  <c r="H118" i="8"/>
  <c r="C118" i="8"/>
  <c r="P117" i="8"/>
  <c r="H117" i="8"/>
  <c r="C117" i="8"/>
  <c r="P116" i="8"/>
  <c r="H116" i="8"/>
  <c r="C116" i="8"/>
  <c r="P115" i="8"/>
  <c r="H115" i="8"/>
  <c r="C115" i="8"/>
  <c r="P114" i="8"/>
  <c r="H114" i="8"/>
  <c r="C114" i="8"/>
  <c r="P113" i="8"/>
  <c r="H113" i="8"/>
  <c r="C113" i="8"/>
  <c r="P112" i="8"/>
  <c r="H112" i="8"/>
  <c r="C112" i="8"/>
  <c r="P111" i="8"/>
  <c r="H111" i="8"/>
  <c r="C111" i="8"/>
  <c r="P110" i="8"/>
  <c r="H110" i="8"/>
  <c r="C110" i="8"/>
  <c r="P109" i="8"/>
  <c r="H109" i="8"/>
  <c r="C109" i="8"/>
  <c r="L108" i="8"/>
  <c r="K108" i="8"/>
  <c r="J108" i="8"/>
  <c r="I108" i="8"/>
  <c r="F108" i="8"/>
  <c r="E108" i="8"/>
  <c r="D108" i="8"/>
  <c r="P106" i="8"/>
  <c r="H106" i="8"/>
  <c r="C106" i="8"/>
  <c r="P105" i="8"/>
  <c r="H105" i="8"/>
  <c r="C105" i="8"/>
  <c r="P104" i="8"/>
  <c r="H104" i="8"/>
  <c r="C104" i="8"/>
  <c r="P103" i="8"/>
  <c r="H103" i="8"/>
  <c r="C103" i="8"/>
  <c r="P102" i="8"/>
  <c r="H102" i="8"/>
  <c r="C102" i="8"/>
  <c r="P101" i="8"/>
  <c r="H101" i="8"/>
  <c r="C101" i="8"/>
  <c r="P100" i="8"/>
  <c r="O100" i="8"/>
  <c r="H100" i="8"/>
  <c r="C100" i="8"/>
  <c r="P99" i="8"/>
  <c r="O99" i="8"/>
  <c r="H99" i="8"/>
  <c r="C99" i="8"/>
  <c r="O98" i="8"/>
  <c r="H98" i="8"/>
  <c r="C98" i="8"/>
  <c r="P97" i="8"/>
  <c r="H97" i="8"/>
  <c r="C97" i="8"/>
  <c r="P96" i="8"/>
  <c r="H96" i="8"/>
  <c r="C96" i="8"/>
  <c r="P95" i="8"/>
  <c r="H95" i="8"/>
  <c r="C95" i="8"/>
  <c r="P94" i="8"/>
  <c r="H94" i="8"/>
  <c r="C94" i="8"/>
  <c r="L93" i="8"/>
  <c r="L92" i="8" s="1"/>
  <c r="K93" i="8"/>
  <c r="J93" i="8"/>
  <c r="I93" i="8"/>
  <c r="I92" i="8" s="1"/>
  <c r="F93" i="8"/>
  <c r="F92" i="8" s="1"/>
  <c r="E93" i="8"/>
  <c r="E92" i="8" s="1"/>
  <c r="D93" i="8"/>
  <c r="D92" i="8" s="1"/>
  <c r="P91" i="8"/>
  <c r="H91" i="8"/>
  <c r="C91" i="8"/>
  <c r="K90" i="8"/>
  <c r="J90" i="8"/>
  <c r="I90" i="8"/>
  <c r="F90" i="8"/>
  <c r="E90" i="8"/>
  <c r="D90" i="8"/>
  <c r="P89" i="8"/>
  <c r="H89" i="8"/>
  <c r="C89" i="8"/>
  <c r="P88" i="8"/>
  <c r="H88" i="8"/>
  <c r="C88" i="8"/>
  <c r="P87" i="8"/>
  <c r="H87" i="8"/>
  <c r="C87" i="8"/>
  <c r="P86" i="8"/>
  <c r="H86" i="8"/>
  <c r="C86" i="8"/>
  <c r="L85" i="8"/>
  <c r="K85" i="8"/>
  <c r="J85" i="8"/>
  <c r="I85" i="8"/>
  <c r="F85" i="8"/>
  <c r="E85" i="8"/>
  <c r="D85" i="8"/>
  <c r="P84" i="8"/>
  <c r="O84" i="8"/>
  <c r="N84" i="8"/>
  <c r="H84" i="8"/>
  <c r="C84" i="8"/>
  <c r="P83" i="8"/>
  <c r="H83" i="8"/>
  <c r="C83" i="8"/>
  <c r="L82" i="8"/>
  <c r="K82" i="8"/>
  <c r="J82" i="8"/>
  <c r="I82" i="8"/>
  <c r="F82" i="8"/>
  <c r="E82" i="8"/>
  <c r="D82" i="8"/>
  <c r="O81" i="8"/>
  <c r="H81" i="8"/>
  <c r="C81" i="8"/>
  <c r="H80" i="8"/>
  <c r="C80" i="8"/>
  <c r="P79" i="8"/>
  <c r="H79" i="8"/>
  <c r="C79" i="8"/>
  <c r="K78" i="8"/>
  <c r="J78" i="8"/>
  <c r="I78" i="8"/>
  <c r="F78" i="8"/>
  <c r="E78" i="8"/>
  <c r="D78" i="8"/>
  <c r="P77" i="8"/>
  <c r="H77" i="8"/>
  <c r="C77" i="8"/>
  <c r="P76" i="8"/>
  <c r="H76" i="8"/>
  <c r="C76" i="8"/>
  <c r="P75" i="8"/>
  <c r="H75" i="8"/>
  <c r="C75" i="8"/>
  <c r="P74" i="8"/>
  <c r="H74" i="8"/>
  <c r="C74" i="8"/>
  <c r="P73" i="8"/>
  <c r="H73" i="8"/>
  <c r="C73" i="8"/>
  <c r="P72" i="8"/>
  <c r="H72" i="8"/>
  <c r="C72" i="8"/>
  <c r="P71" i="8"/>
  <c r="H71" i="8"/>
  <c r="C71" i="8"/>
  <c r="H70" i="8"/>
  <c r="C70" i="8"/>
  <c r="P69" i="8"/>
  <c r="H69" i="8"/>
  <c r="C69" i="8"/>
  <c r="P68" i="8"/>
  <c r="H68" i="8"/>
  <c r="C68" i="8"/>
  <c r="P67" i="8"/>
  <c r="H67" i="8"/>
  <c r="C67" i="8"/>
  <c r="P66" i="8"/>
  <c r="H66" i="8"/>
  <c r="C66" i="8"/>
  <c r="P65" i="8"/>
  <c r="H65" i="8"/>
  <c r="C65" i="8"/>
  <c r="P64" i="8"/>
  <c r="H64" i="8"/>
  <c r="P63" i="8"/>
  <c r="H63" i="8"/>
  <c r="C63" i="8"/>
  <c r="P62" i="8"/>
  <c r="H62" i="8"/>
  <c r="C62" i="8"/>
  <c r="P61" i="8"/>
  <c r="H61" i="8"/>
  <c r="C61" i="8"/>
  <c r="P60" i="8"/>
  <c r="H60" i="8"/>
  <c r="C60" i="8"/>
  <c r="P59" i="8"/>
  <c r="H59" i="8"/>
  <c r="C59" i="8"/>
  <c r="P58" i="8"/>
  <c r="H58" i="8"/>
  <c r="C58" i="8"/>
  <c r="P57" i="8"/>
  <c r="H57" i="8"/>
  <c r="C57" i="8"/>
  <c r="P56" i="8"/>
  <c r="H56" i="8"/>
  <c r="C56" i="8"/>
  <c r="P55" i="8"/>
  <c r="H55" i="8"/>
  <c r="C55" i="8"/>
  <c r="P54" i="8"/>
  <c r="H54" i="8"/>
  <c r="C54" i="8"/>
  <c r="P53" i="8"/>
  <c r="H53" i="8"/>
  <c r="C53" i="8"/>
  <c r="P52" i="8"/>
  <c r="H52" i="8"/>
  <c r="C52" i="8"/>
  <c r="K51" i="8"/>
  <c r="J51" i="8"/>
  <c r="I51" i="8"/>
  <c r="F51" i="8"/>
  <c r="E51" i="8"/>
  <c r="D51" i="8"/>
  <c r="P49" i="8"/>
  <c r="H49" i="8"/>
  <c r="C49" i="8"/>
  <c r="P48" i="8"/>
  <c r="H48" i="8"/>
  <c r="C48" i="8"/>
  <c r="P47" i="8"/>
  <c r="H47" i="8"/>
  <c r="C47" i="8"/>
  <c r="P45" i="8"/>
  <c r="O45" i="8"/>
  <c r="H45" i="8"/>
  <c r="C45" i="8"/>
  <c r="P44" i="8"/>
  <c r="O44" i="8"/>
  <c r="N44" i="8"/>
  <c r="H44" i="8"/>
  <c r="C44" i="8"/>
  <c r="P43" i="8"/>
  <c r="O43" i="8"/>
  <c r="H43" i="8"/>
  <c r="C43" i="8"/>
  <c r="H42" i="8"/>
  <c r="C42" i="8"/>
  <c r="P41" i="8"/>
  <c r="H41" i="8"/>
  <c r="C41" i="8"/>
  <c r="P40" i="8"/>
  <c r="H40" i="8"/>
  <c r="C40" i="8"/>
  <c r="P39" i="8"/>
  <c r="O39" i="8"/>
  <c r="H39" i="8"/>
  <c r="C39" i="8"/>
  <c r="H38" i="8"/>
  <c r="C38" i="8"/>
  <c r="P37" i="8"/>
  <c r="O37" i="8"/>
  <c r="H37" i="8"/>
  <c r="C37" i="8"/>
  <c r="P36" i="8"/>
  <c r="H36" i="8"/>
  <c r="C36" i="8"/>
  <c r="P35" i="8"/>
  <c r="H35" i="8"/>
  <c r="C35" i="8"/>
  <c r="N34" i="8"/>
  <c r="C34" i="8"/>
  <c r="M34" i="8" s="1"/>
  <c r="P33" i="8"/>
  <c r="H33" i="8"/>
  <c r="C33" i="8"/>
  <c r="P32" i="8"/>
  <c r="H32" i="8"/>
  <c r="C32" i="8"/>
  <c r="P31" i="8"/>
  <c r="H31" i="8"/>
  <c r="C31" i="8"/>
  <c r="O30" i="8"/>
  <c r="H30" i="8"/>
  <c r="C30" i="8"/>
  <c r="O29" i="8"/>
  <c r="H29" i="8"/>
  <c r="C29" i="8"/>
  <c r="O28" i="8"/>
  <c r="H28" i="8"/>
  <c r="C28" i="8"/>
  <c r="P27" i="8"/>
  <c r="H27" i="8"/>
  <c r="C27" i="8"/>
  <c r="P26" i="8"/>
  <c r="O26" i="8"/>
  <c r="N26" i="8"/>
  <c r="H26" i="8"/>
  <c r="C26" i="8"/>
  <c r="O25" i="8"/>
  <c r="H25" i="8"/>
  <c r="C25" i="8"/>
  <c r="P24" i="8"/>
  <c r="H24" i="8"/>
  <c r="C24" i="8"/>
  <c r="P23" i="8"/>
  <c r="H23" i="8"/>
  <c r="C23" i="8"/>
  <c r="P22" i="8"/>
  <c r="H22" i="8"/>
  <c r="C22" i="8"/>
  <c r="O21" i="8"/>
  <c r="H21" i="8"/>
  <c r="C21" i="8"/>
  <c r="P20" i="8"/>
  <c r="H20" i="8"/>
  <c r="C20" i="8"/>
  <c r="P19" i="8"/>
  <c r="H19" i="8"/>
  <c r="C19" i="8"/>
  <c r="P18" i="8"/>
  <c r="H18" i="8"/>
  <c r="C18" i="8"/>
  <c r="O17" i="8"/>
  <c r="H17" i="8"/>
  <c r="C17" i="8"/>
  <c r="O16" i="8"/>
  <c r="H16" i="8"/>
  <c r="C16" i="8"/>
  <c r="P14" i="8"/>
  <c r="O14" i="8"/>
  <c r="H14" i="8"/>
  <c r="C14" i="8"/>
  <c r="L13" i="8"/>
  <c r="L12" i="8" s="1"/>
  <c r="K12" i="8"/>
  <c r="J12" i="8"/>
  <c r="I12" i="8"/>
  <c r="F12" i="8"/>
  <c r="E12" i="8"/>
  <c r="P11" i="8"/>
  <c r="H11" i="8"/>
  <c r="H10" i="8" s="1"/>
  <c r="C11" i="8"/>
  <c r="C10" i="8" s="1"/>
  <c r="L10" i="8"/>
  <c r="L9" i="8" s="1"/>
  <c r="K9" i="8"/>
  <c r="J9" i="8"/>
  <c r="I9" i="8"/>
  <c r="E9" i="8"/>
  <c r="D9" i="8"/>
  <c r="O9" i="8"/>
  <c r="N9" i="8"/>
  <c r="I205" i="8" l="1"/>
  <c r="D205" i="8"/>
  <c r="D204" i="8" s="1"/>
  <c r="E205" i="8"/>
  <c r="E204" i="8" s="1"/>
  <c r="P215" i="8"/>
  <c r="F205" i="8"/>
  <c r="H187" i="8"/>
  <c r="H186" i="8" s="1"/>
  <c r="C166" i="8"/>
  <c r="C187" i="8"/>
  <c r="N235" i="8"/>
  <c r="C293" i="8"/>
  <c r="M290" i="8"/>
  <c r="H293" i="8"/>
  <c r="C285" i="8"/>
  <c r="H249" i="8"/>
  <c r="D50" i="8"/>
  <c r="C13" i="8"/>
  <c r="E107" i="8"/>
  <c r="M67" i="8"/>
  <c r="M73" i="8"/>
  <c r="M277" i="8"/>
  <c r="M197" i="8"/>
  <c r="H13" i="8"/>
  <c r="M37" i="8"/>
  <c r="P267" i="8"/>
  <c r="M289" i="8"/>
  <c r="M213" i="8"/>
  <c r="M232" i="8"/>
  <c r="M102" i="8"/>
  <c r="E248" i="8"/>
  <c r="J261" i="8"/>
  <c r="O261" i="8" s="1"/>
  <c r="O262" i="8"/>
  <c r="H132" i="8"/>
  <c r="M246" i="8"/>
  <c r="C249" i="8"/>
  <c r="J284" i="8"/>
  <c r="C317" i="8"/>
  <c r="C316" i="8" s="1"/>
  <c r="K230" i="8"/>
  <c r="P237" i="8"/>
  <c r="H267" i="8"/>
  <c r="H266" i="8" s="1"/>
  <c r="I322" i="8"/>
  <c r="J204" i="8"/>
  <c r="L205" i="8"/>
  <c r="M268" i="8"/>
  <c r="M174" i="8"/>
  <c r="I175" i="8"/>
  <c r="P323" i="8"/>
  <c r="C267" i="8"/>
  <c r="C266" i="8" s="1"/>
  <c r="M119" i="8"/>
  <c r="M26" i="8"/>
  <c r="M41" i="8"/>
  <c r="O12" i="8"/>
  <c r="M55" i="8"/>
  <c r="M136" i="8"/>
  <c r="M95" i="8"/>
  <c r="M99" i="8"/>
  <c r="M122" i="8"/>
  <c r="M130" i="8"/>
  <c r="F175" i="8"/>
  <c r="H176" i="8"/>
  <c r="H175" i="8" s="1"/>
  <c r="E175" i="8"/>
  <c r="M206" i="8"/>
  <c r="M210" i="8"/>
  <c r="H231" i="8"/>
  <c r="O235" i="8"/>
  <c r="H262" i="8"/>
  <c r="H261" i="8" s="1"/>
  <c r="K266" i="8"/>
  <c r="P266" i="8" s="1"/>
  <c r="M280" i="8"/>
  <c r="G8" i="8"/>
  <c r="M17" i="8"/>
  <c r="M251" i="8"/>
  <c r="C262" i="8"/>
  <c r="C261" i="8" s="1"/>
  <c r="H240" i="8"/>
  <c r="H239" i="8" s="1"/>
  <c r="M332" i="8"/>
  <c r="P313" i="8"/>
  <c r="C313" i="8"/>
  <c r="I334" i="8"/>
  <c r="M252" i="8"/>
  <c r="M250" i="8"/>
  <c r="M87" i="8"/>
  <c r="P10" i="8"/>
  <c r="P9" i="8" s="1"/>
  <c r="M63" i="8"/>
  <c r="L50" i="8"/>
  <c r="M118" i="8"/>
  <c r="C132" i="8"/>
  <c r="M152" i="8"/>
  <c r="P164" i="8"/>
  <c r="P179" i="8"/>
  <c r="J191" i="8"/>
  <c r="C192" i="8"/>
  <c r="O200" i="8"/>
  <c r="C200" i="8"/>
  <c r="F224" i="8"/>
  <c r="K224" i="8"/>
  <c r="P235" i="8"/>
  <c r="C245" i="8"/>
  <c r="C244" i="8" s="1"/>
  <c r="M274" i="8"/>
  <c r="M58" i="8"/>
  <c r="M101" i="8"/>
  <c r="M188" i="8"/>
  <c r="M291" i="8"/>
  <c r="M331" i="8"/>
  <c r="F50" i="8"/>
  <c r="M113" i="8"/>
  <c r="M315" i="8"/>
  <c r="M89" i="8"/>
  <c r="M229" i="8"/>
  <c r="N13" i="8"/>
  <c r="M27" i="8"/>
  <c r="C85" i="8"/>
  <c r="M100" i="8"/>
  <c r="O137" i="8"/>
  <c r="M157" i="8"/>
  <c r="M208" i="8"/>
  <c r="D230" i="8"/>
  <c r="I230" i="8"/>
  <c r="J248" i="8"/>
  <c r="P259" i="8"/>
  <c r="M292" i="8"/>
  <c r="M303" i="8"/>
  <c r="M309" i="8"/>
  <c r="E50" i="8"/>
  <c r="M145" i="8"/>
  <c r="L155" i="8"/>
  <c r="M185" i="8"/>
  <c r="M255" i="8"/>
  <c r="J50" i="8"/>
  <c r="M53" i="8"/>
  <c r="O93" i="8"/>
  <c r="J107" i="8"/>
  <c r="L107" i="8"/>
  <c r="P182" i="8"/>
  <c r="E284" i="8"/>
  <c r="J322" i="8"/>
  <c r="F9" i="8"/>
  <c r="D12" i="8"/>
  <c r="N12" i="8" s="1"/>
  <c r="M22" i="8"/>
  <c r="M28" i="8"/>
  <c r="M52" i="8"/>
  <c r="M54" i="8"/>
  <c r="M59" i="8"/>
  <c r="P140" i="8"/>
  <c r="M144" i="8"/>
  <c r="M146" i="8"/>
  <c r="M150" i="8"/>
  <c r="I155" i="8"/>
  <c r="D175" i="8"/>
  <c r="M189" i="8"/>
  <c r="M194" i="8"/>
  <c r="M201" i="8"/>
  <c r="M203" i="8"/>
  <c r="M212" i="8"/>
  <c r="M221" i="8"/>
  <c r="M265" i="8"/>
  <c r="P270" i="8"/>
  <c r="D284" i="8"/>
  <c r="M298" i="8"/>
  <c r="M304" i="8"/>
  <c r="M320" i="8"/>
  <c r="K322" i="8"/>
  <c r="D334" i="8"/>
  <c r="K334" i="8"/>
  <c r="M340" i="8"/>
  <c r="M66" i="8"/>
  <c r="H313" i="8"/>
  <c r="M40" i="8"/>
  <c r="I50" i="8"/>
  <c r="C78" i="8"/>
  <c r="N82" i="8"/>
  <c r="H93" i="8"/>
  <c r="H92" i="8" s="1"/>
  <c r="M103" i="8"/>
  <c r="M116" i="8"/>
  <c r="I107" i="8"/>
  <c r="I204" i="8"/>
  <c r="P228" i="8"/>
  <c r="P231" i="8"/>
  <c r="E322" i="8"/>
  <c r="F322" i="8"/>
  <c r="P342" i="8"/>
  <c r="M343" i="8"/>
  <c r="M76" i="8"/>
  <c r="D155" i="8"/>
  <c r="J175" i="8"/>
  <c r="M180" i="8"/>
  <c r="P225" i="8"/>
  <c r="I284" i="8"/>
  <c r="M321" i="8"/>
  <c r="M341" i="8"/>
  <c r="M43" i="8"/>
  <c r="M69" i="8"/>
  <c r="M84" i="8"/>
  <c r="J92" i="8"/>
  <c r="O92" i="8" s="1"/>
  <c r="P93" i="8"/>
  <c r="M104" i="8"/>
  <c r="M124" i="8"/>
  <c r="M134" i="8"/>
  <c r="M151" i="8"/>
  <c r="E155" i="8"/>
  <c r="M178" i="8"/>
  <c r="I191" i="8"/>
  <c r="D224" i="8"/>
  <c r="M228" i="8"/>
  <c r="H245" i="8"/>
  <c r="H244" i="8" s="1"/>
  <c r="P261" i="8"/>
  <c r="M19" i="8"/>
  <c r="M23" i="8"/>
  <c r="M31" i="8"/>
  <c r="N51" i="8"/>
  <c r="P138" i="8"/>
  <c r="M165" i="8"/>
  <c r="J155" i="8"/>
  <c r="M168" i="8"/>
  <c r="P172" i="8"/>
  <c r="P186" i="8"/>
  <c r="E191" i="8"/>
  <c r="M195" i="8"/>
  <c r="O196" i="8"/>
  <c r="M219" i="8"/>
  <c r="H218" i="8"/>
  <c r="H225" i="8"/>
  <c r="H224" i="8" s="1"/>
  <c r="M226" i="8"/>
  <c r="M236" i="8"/>
  <c r="M264" i="8"/>
  <c r="M269" i="8"/>
  <c r="P275" i="8"/>
  <c r="P276" i="8"/>
  <c r="O13" i="8"/>
  <c r="M33" i="8"/>
  <c r="O51" i="8"/>
  <c r="M61" i="8"/>
  <c r="M64" i="8"/>
  <c r="O78" i="8"/>
  <c r="M96" i="8"/>
  <c r="M149" i="8"/>
  <c r="C164" i="8"/>
  <c r="M164" i="8" s="1"/>
  <c r="P166" i="8"/>
  <c r="K175" i="8"/>
  <c r="H192" i="8"/>
  <c r="C215" i="8"/>
  <c r="C205" i="8" s="1"/>
  <c r="I224" i="8"/>
  <c r="J230" i="8"/>
  <c r="H237" i="8"/>
  <c r="M237" i="8" s="1"/>
  <c r="M238" i="8"/>
  <c r="M253" i="8"/>
  <c r="P271" i="8"/>
  <c r="P108" i="8"/>
  <c r="K107" i="8"/>
  <c r="M131" i="8"/>
  <c r="M153" i="8"/>
  <c r="H156" i="8"/>
  <c r="M311" i="8"/>
  <c r="P325" i="8"/>
  <c r="M338" i="8"/>
  <c r="M68" i="8"/>
  <c r="M83" i="8"/>
  <c r="H82" i="8"/>
  <c r="O156" i="8"/>
  <c r="H182" i="8"/>
  <c r="H181" i="8" s="1"/>
  <c r="M184" i="8"/>
  <c r="H259" i="8"/>
  <c r="M259" i="8" s="1"/>
  <c r="M260" i="8"/>
  <c r="M301" i="8"/>
  <c r="M336" i="8"/>
  <c r="C335" i="8"/>
  <c r="M335" i="8" s="1"/>
  <c r="M60" i="8"/>
  <c r="M163" i="8"/>
  <c r="M233" i="8"/>
  <c r="P285" i="8"/>
  <c r="K284" i="8"/>
  <c r="M21" i="8"/>
  <c r="M32" i="8"/>
  <c r="M25" i="8"/>
  <c r="M47" i="8"/>
  <c r="K92" i="8"/>
  <c r="P92" i="8" s="1"/>
  <c r="P12" i="8"/>
  <c r="M18" i="8"/>
  <c r="M45" i="8"/>
  <c r="P51" i="8"/>
  <c r="M72" i="8"/>
  <c r="P78" i="8"/>
  <c r="P82" i="8"/>
  <c r="F107" i="8"/>
  <c r="H108" i="8"/>
  <c r="M111" i="8"/>
  <c r="M126" i="8"/>
  <c r="M128" i="8"/>
  <c r="M143" i="8"/>
  <c r="M161" i="8"/>
  <c r="C198" i="8"/>
  <c r="M198" i="8" s="1"/>
  <c r="M199" i="8"/>
  <c r="E224" i="8"/>
  <c r="M247" i="8"/>
  <c r="M278" i="8"/>
  <c r="M300" i="8"/>
  <c r="M306" i="8"/>
  <c r="P296" i="8"/>
  <c r="P297" i="8"/>
  <c r="P317" i="8"/>
  <c r="M75" i="8"/>
  <c r="M81" i="8"/>
  <c r="M94" i="8"/>
  <c r="D107" i="8"/>
  <c r="M112" i="8"/>
  <c r="M117" i="8"/>
  <c r="M129" i="8"/>
  <c r="M133" i="8"/>
  <c r="M147" i="8"/>
  <c r="F155" i="8"/>
  <c r="M162" i="8"/>
  <c r="M190" i="8"/>
  <c r="L191" i="8"/>
  <c r="M214" i="8"/>
  <c r="J224" i="8"/>
  <c r="L230" i="8"/>
  <c r="F248" i="8"/>
  <c r="M299" i="8"/>
  <c r="M305" i="8"/>
  <c r="M310" i="8"/>
  <c r="P312" i="8"/>
  <c r="M314" i="8"/>
  <c r="D322" i="8"/>
  <c r="M330" i="8"/>
  <c r="P181" i="8"/>
  <c r="F191" i="8"/>
  <c r="F230" i="8"/>
  <c r="C231" i="8"/>
  <c r="I248" i="8"/>
  <c r="M243" i="8"/>
  <c r="H312" i="8"/>
  <c r="P335" i="8"/>
  <c r="M342" i="8"/>
  <c r="M74" i="8"/>
  <c r="M88" i="8"/>
  <c r="P90" i="8"/>
  <c r="M105" i="8"/>
  <c r="M123" i="8"/>
  <c r="K155" i="8"/>
  <c r="P169" i="8"/>
  <c r="M207" i="8"/>
  <c r="M256" i="8"/>
  <c r="P262" i="8"/>
  <c r="M263" i="8"/>
  <c r="M272" i="8"/>
  <c r="H281" i="8"/>
  <c r="P239" i="8"/>
  <c r="M242" i="8"/>
  <c r="C312" i="8"/>
  <c r="P337" i="8"/>
  <c r="P85" i="8"/>
  <c r="M125" i="8"/>
  <c r="P132" i="8"/>
  <c r="M158" i="8"/>
  <c r="C182" i="8"/>
  <c r="P187" i="8"/>
  <c r="F204" i="8"/>
  <c r="P204" i="8" s="1"/>
  <c r="E230" i="8"/>
  <c r="D248" i="8"/>
  <c r="L248" i="8"/>
  <c r="C276" i="8"/>
  <c r="C275" i="8" s="1"/>
  <c r="F284" i="8"/>
  <c r="K316" i="8"/>
  <c r="P316" i="8" s="1"/>
  <c r="J334" i="8"/>
  <c r="M333" i="8"/>
  <c r="H327" i="8"/>
  <c r="P327" i="8"/>
  <c r="P328" i="8"/>
  <c r="C90" i="8"/>
  <c r="C156" i="8"/>
  <c r="P198" i="8"/>
  <c r="K191" i="8"/>
  <c r="P13" i="8"/>
  <c r="M29" i="8"/>
  <c r="M35" i="8"/>
  <c r="M39" i="8"/>
  <c r="M44" i="8"/>
  <c r="M49" i="8"/>
  <c r="K50" i="8"/>
  <c r="M56" i="8"/>
  <c r="M77" i="8"/>
  <c r="M106" i="8"/>
  <c r="M110" i="8"/>
  <c r="M115" i="8"/>
  <c r="M120" i="8"/>
  <c r="M127" i="8"/>
  <c r="C176" i="8"/>
  <c r="M288" i="8"/>
  <c r="C327" i="8"/>
  <c r="M14" i="8"/>
  <c r="M16" i="8"/>
  <c r="M30" i="8"/>
  <c r="M42" i="8"/>
  <c r="M48" i="8"/>
  <c r="M71" i="8"/>
  <c r="M91" i="8"/>
  <c r="M98" i="8"/>
  <c r="C108" i="8"/>
  <c r="M154" i="8"/>
  <c r="M159" i="8"/>
  <c r="M167" i="8"/>
  <c r="C240" i="8"/>
  <c r="M241" i="8"/>
  <c r="M142" i="8"/>
  <c r="M20" i="8"/>
  <c r="M24" i="8"/>
  <c r="M38" i="8"/>
  <c r="M57" i="8"/>
  <c r="H51" i="8"/>
  <c r="M121" i="8"/>
  <c r="C140" i="8"/>
  <c r="M258" i="8"/>
  <c r="H257" i="8"/>
  <c r="M257" i="8" s="1"/>
  <c r="M11" i="8"/>
  <c r="M36" i="8"/>
  <c r="M62" i="8"/>
  <c r="M65" i="8"/>
  <c r="H78" i="8"/>
  <c r="M79" i="8"/>
  <c r="H85" i="8"/>
  <c r="M86" i="8"/>
  <c r="C93" i="8"/>
  <c r="M135" i="8"/>
  <c r="H140" i="8"/>
  <c r="M148" i="8"/>
  <c r="C170" i="8"/>
  <c r="M179" i="8"/>
  <c r="M97" i="8"/>
  <c r="M160" i="8"/>
  <c r="M209" i="8"/>
  <c r="M216" i="8"/>
  <c r="H215" i="8"/>
  <c r="H205" i="8" s="1"/>
  <c r="C225" i="8"/>
  <c r="H90" i="8"/>
  <c r="K137" i="8"/>
  <c r="P137" i="8" s="1"/>
  <c r="M183" i="8"/>
  <c r="D191" i="8"/>
  <c r="P192" i="8"/>
  <c r="M193" i="8"/>
  <c r="M202" i="8"/>
  <c r="K248" i="8"/>
  <c r="M273" i="8"/>
  <c r="H271" i="8"/>
  <c r="O285" i="8"/>
  <c r="P293" i="8"/>
  <c r="H308" i="8"/>
  <c r="H317" i="8"/>
  <c r="M318" i="8"/>
  <c r="C328" i="8"/>
  <c r="F334" i="8"/>
  <c r="M339" i="8"/>
  <c r="C337" i="8"/>
  <c r="M171" i="8"/>
  <c r="C173" i="8"/>
  <c r="C218" i="8"/>
  <c r="M227" i="8"/>
  <c r="M254" i="8"/>
  <c r="O257" i="8"/>
  <c r="H276" i="8"/>
  <c r="M294" i="8"/>
  <c r="P308" i="8"/>
  <c r="K307" i="8"/>
  <c r="P307" i="8" s="1"/>
  <c r="C51" i="8"/>
  <c r="C82" i="8"/>
  <c r="M109" i="8"/>
  <c r="M139" i="8"/>
  <c r="M141" i="8"/>
  <c r="P176" i="8"/>
  <c r="M177" i="8"/>
  <c r="H196" i="8"/>
  <c r="H200" i="8"/>
  <c r="M287" i="8"/>
  <c r="P240" i="8"/>
  <c r="P173" i="8"/>
  <c r="H297" i="8"/>
  <c r="M324" i="8"/>
  <c r="H322" i="8"/>
  <c r="C325" i="8"/>
  <c r="H328" i="8"/>
  <c r="M329" i="8"/>
  <c r="M217" i="8"/>
  <c r="M234" i="8"/>
  <c r="M295" i="8"/>
  <c r="C308" i="8"/>
  <c r="C323" i="8"/>
  <c r="O335" i="8"/>
  <c r="E334" i="8"/>
  <c r="P220" i="8"/>
  <c r="K244" i="8"/>
  <c r="P244" i="8" s="1"/>
  <c r="P245" i="8"/>
  <c r="C271" i="8"/>
  <c r="M279" i="8"/>
  <c r="C297" i="8"/>
  <c r="M302" i="8"/>
  <c r="M319" i="8"/>
  <c r="H337" i="8"/>
  <c r="H334" i="8" s="1"/>
  <c r="M326" i="8"/>
  <c r="P249" i="8"/>
  <c r="M187" i="8" l="1"/>
  <c r="P284" i="8"/>
  <c r="N50" i="8"/>
  <c r="M192" i="8"/>
  <c r="C186" i="8"/>
  <c r="M186" i="8" s="1"/>
  <c r="M85" i="8"/>
  <c r="N230" i="8"/>
  <c r="O248" i="8"/>
  <c r="O191" i="8"/>
  <c r="O284" i="8"/>
  <c r="P191" i="8"/>
  <c r="O50" i="8"/>
  <c r="M267" i="8"/>
  <c r="M132" i="8"/>
  <c r="H204" i="8"/>
  <c r="M293" i="8"/>
  <c r="M261" i="8"/>
  <c r="M313" i="8"/>
  <c r="M262" i="8"/>
  <c r="M240" i="8"/>
  <c r="P224" i="8"/>
  <c r="M182" i="8"/>
  <c r="P230" i="8"/>
  <c r="P175" i="8"/>
  <c r="M93" i="8"/>
  <c r="P50" i="8"/>
  <c r="C191" i="8"/>
  <c r="M108" i="8"/>
  <c r="M235" i="8"/>
  <c r="P248" i="8"/>
  <c r="F8" i="8"/>
  <c r="H230" i="8"/>
  <c r="O204" i="8"/>
  <c r="H155" i="8"/>
  <c r="E8" i="8"/>
  <c r="M200" i="8"/>
  <c r="M215" i="8"/>
  <c r="O205" i="8"/>
  <c r="P322" i="8"/>
  <c r="M245" i="8"/>
  <c r="H107" i="8"/>
  <c r="L8" i="8"/>
  <c r="M78" i="8"/>
  <c r="O334" i="8"/>
  <c r="P107" i="8"/>
  <c r="O155" i="8"/>
  <c r="M325" i="8"/>
  <c r="M244" i="8"/>
  <c r="O230" i="8"/>
  <c r="M90" i="8"/>
  <c r="M312" i="8"/>
  <c r="C230" i="8"/>
  <c r="D8" i="8"/>
  <c r="M218" i="8"/>
  <c r="P334" i="8"/>
  <c r="C181" i="8"/>
  <c r="P205" i="8"/>
  <c r="P155" i="8"/>
  <c r="M231" i="8"/>
  <c r="M327" i="8"/>
  <c r="C296" i="8"/>
  <c r="C281" i="8"/>
  <c r="C155" i="8"/>
  <c r="C322" i="8"/>
  <c r="M323" i="8"/>
  <c r="M82" i="8"/>
  <c r="H316" i="8"/>
  <c r="M316" i="8" s="1"/>
  <c r="M317" i="8"/>
  <c r="C92" i="8"/>
  <c r="M166" i="8"/>
  <c r="C9" i="8"/>
  <c r="C307" i="8"/>
  <c r="H296" i="8"/>
  <c r="M297" i="8"/>
  <c r="C50" i="8"/>
  <c r="M13" i="8"/>
  <c r="H12" i="8"/>
  <c r="M140" i="8"/>
  <c r="J8" i="8"/>
  <c r="M337" i="8"/>
  <c r="C270" i="8"/>
  <c r="H284" i="8"/>
  <c r="M285" i="8"/>
  <c r="C248" i="8"/>
  <c r="M271" i="8"/>
  <c r="H270" i="8"/>
  <c r="C138" i="8"/>
  <c r="C175" i="8"/>
  <c r="M176" i="8"/>
  <c r="H138" i="8"/>
  <c r="C284" i="8"/>
  <c r="C172" i="8"/>
  <c r="M173" i="8"/>
  <c r="M276" i="8"/>
  <c r="H275" i="8"/>
  <c r="M275" i="8" s="1"/>
  <c r="M308" i="8"/>
  <c r="H307" i="8"/>
  <c r="M266" i="8"/>
  <c r="C107" i="8"/>
  <c r="M156" i="8"/>
  <c r="H50" i="8"/>
  <c r="M51" i="8"/>
  <c r="C12" i="8"/>
  <c r="H9" i="8"/>
  <c r="M10" i="8"/>
  <c r="M9" i="8" s="1"/>
  <c r="M249" i="8"/>
  <c r="H248" i="8"/>
  <c r="C334" i="8"/>
  <c r="C224" i="8"/>
  <c r="M225" i="8"/>
  <c r="C169" i="8"/>
  <c r="C239" i="8"/>
  <c r="M328" i="8"/>
  <c r="M196" i="8"/>
  <c r="H191" i="8"/>
  <c r="M205" i="8" l="1"/>
  <c r="M191" i="8"/>
  <c r="O8" i="8"/>
  <c r="N8" i="8"/>
  <c r="M107" i="8"/>
  <c r="P8" i="8"/>
  <c r="M155" i="8"/>
  <c r="M50" i="8"/>
  <c r="M230" i="8"/>
  <c r="M270" i="8"/>
  <c r="M284" i="8"/>
  <c r="M224" i="8"/>
  <c r="M248" i="8"/>
  <c r="M181" i="8"/>
  <c r="M307" i="8"/>
  <c r="M169" i="8"/>
  <c r="M239" i="8"/>
  <c r="C137" i="8"/>
  <c r="M92" i="8"/>
  <c r="M322" i="8"/>
  <c r="C204" i="8"/>
  <c r="M175" i="8"/>
  <c r="M334" i="8"/>
  <c r="M138" i="8"/>
  <c r="H137" i="8"/>
  <c r="H8" i="8" s="1"/>
  <c r="M12" i="8"/>
  <c r="M296" i="8"/>
  <c r="M172" i="8"/>
  <c r="C8" i="8" l="1"/>
  <c r="M204" i="8"/>
  <c r="M137" i="8"/>
  <c r="M8" i="8" l="1"/>
</calcChain>
</file>

<file path=xl/sharedStrings.xml><?xml version="1.0" encoding="utf-8"?>
<sst xmlns="http://schemas.openxmlformats.org/spreadsheetml/2006/main" count="725" uniqueCount="517">
  <si>
    <t>№ п/п</t>
  </si>
  <si>
    <t>федеральный бюджет</t>
  </si>
  <si>
    <t>краевой бюджет</t>
  </si>
  <si>
    <t>местный бюджет</t>
  </si>
  <si>
    <t>всего</t>
  </si>
  <si>
    <t>МП "Развитие образования в Темрюкском районе"</t>
  </si>
  <si>
    <t>МП "Дети Тамани"</t>
  </si>
  <si>
    <t>МП "Развитие экономики в Темрюкском районе"</t>
  </si>
  <si>
    <t>МП "Управление муниципальными финансами"</t>
  </si>
  <si>
    <t>МП "Информирование населения о деятельности администрации муниципального образования Темрюкский район  в СМИ"</t>
  </si>
  <si>
    <t>МП "Муниципальная политика и развитие гражданского общества"</t>
  </si>
  <si>
    <t>МП "Развитие информационного общества и формирование электронного правительства"</t>
  </si>
  <si>
    <t>МП "Эффективное муниципальное управление"</t>
  </si>
  <si>
    <t>Основные мероприятия программы</t>
  </si>
  <si>
    <t>ПП 1 "Создание благоприятных условий для развития и реализации потенциала молодежи в интересах Темрюкского района, Кубани"</t>
  </si>
  <si>
    <t>ПП 2 "Отдельные мероприятия муниципальной программы"</t>
  </si>
  <si>
    <t>ПП 1 "Материальное стимулирование производства сельскохозяйственной продукции"</t>
  </si>
  <si>
    <t>ПП  3 "Прочие мероприятия муниципальной программы"</t>
  </si>
  <si>
    <t>ПП 2 "Кадровое обеспечение в сфере культуры"</t>
  </si>
  <si>
    <t>ПП 1 "Основные направления развития"</t>
  </si>
  <si>
    <t>ПП 2"Обеспечение ведения бухгалтерского учета"</t>
  </si>
  <si>
    <t xml:space="preserve">ВСЕГО </t>
  </si>
  <si>
    <t xml:space="preserve">всего </t>
  </si>
  <si>
    <t>Участие муниципальных служащих в переподготовке и курсах повышения квалификации, в том числе с использованием дистанционных технологий обучения</t>
  </si>
  <si>
    <t>Изготовление информационных и популяризационных  материалов о санаторно-курортном комплексе муниципального образования Темрюкский район (издание буклетов, каталогов, книг, листовок, брошюр, изготовление и размещение стендов, баннеров, растяжек, изготовление раздаточных материалов, сувенирной продукции, мультимедийных и видео материалов)</t>
  </si>
  <si>
    <t>Поддержка общественных объединений инвалидов по зрению</t>
  </si>
  <si>
    <t>Поддержка общественных объединений инвалидов</t>
  </si>
  <si>
    <t>Поддержка общественных объединений ветеранов боевых действий в Афганистане  и ветеранов других локальных воин</t>
  </si>
  <si>
    <t>Поддержка общественных объединений бывших несовершеннолетних узников фашистских концлагерей</t>
  </si>
  <si>
    <t>Поддержка общественных объединений, чья деятельность  направлена на профилактику социально опасных форм поведения граждан</t>
  </si>
  <si>
    <t>Проведение оценки рыночной стоимости или размера арендной платы муниципального имущества и земельных участков</t>
  </si>
  <si>
    <t>Осуществление эксплуатации и технического обслуживания муниципального имущества</t>
  </si>
  <si>
    <t>Размещение нестационарных объектов торговли на территории муниципального образования Темрюкский район согласно требованиям действующего законодательства</t>
  </si>
  <si>
    <t>Межведомственное взаимодействие (в том числе электронное) между держателями данных, необходимых в процедурах контроля за муниципальным имуществом</t>
  </si>
  <si>
    <t>Реконструкция магистрального трубопровода МТ2</t>
  </si>
  <si>
    <t>Обеспечение общедоступного и бесплатного дошкольного образования в муниципальных дошкольных образовательных организациях</t>
  </si>
  <si>
    <t>Обеспечение государственных гарантий реализации прав на получение общедоступного и бесплатного образования</t>
  </si>
  <si>
    <t>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t>
  </si>
  <si>
    <t>Мероприятия, направленные на поддержку деятельности клубов по месту жительства и клубов молодых семей (акции, круглые столы, фестивали, конференции, слеты)</t>
  </si>
  <si>
    <t>Проведение цикла мероприятий, посвященных Дню защитника Отечества</t>
  </si>
  <si>
    <t>Проведение цикла мероприятий, посвященных Дню матери</t>
  </si>
  <si>
    <t xml:space="preserve">Обновление книжного фонда библиотек </t>
  </si>
  <si>
    <t>Проведение цикла мероприятий, посвященных Дню Темрюкского района</t>
  </si>
  <si>
    <t>Проведение цикла мероприятий, посвященных Празднику работников культуры</t>
  </si>
  <si>
    <t>Переподготовка и повышение квалификации специалистов, учеба кадров</t>
  </si>
  <si>
    <t xml:space="preserve">Развитие кадрового потенциала, социальная поддержка кадров (молодых специалистов)   учреждений культуры
</t>
  </si>
  <si>
    <t>Организация и проведение районных совещаний, семинаров, выставок, ярмарок, конкурсов, презентаций, информационных туров и других мероприятий по вопросам туристской деятельности</t>
  </si>
  <si>
    <t>Изготовление и распространение информационно-справочных материалов</t>
  </si>
  <si>
    <t>Капитальный, текущий ремонт, проектирование и оценка проектов, материально-техническое обеспечение образовательных организаций</t>
  </si>
  <si>
    <t>Изготовление и размещение профилактической информации (листовки и баннеры социальной направленности)</t>
  </si>
  <si>
    <t>Участие сборных команд Темрюкского района по культивируемым видам спорта в краевых, всероссийских и международных соревнованиях</t>
  </si>
  <si>
    <t>ПП 1 "Совершенствование социальной поддержки семьи и детей"</t>
  </si>
  <si>
    <t>ПП 3 "Развитие мер социальной поддержки отдельным категориям граждан муниципального образования Темрюкский район"</t>
  </si>
  <si>
    <t>Основные мероприятия программмы</t>
  </si>
  <si>
    <t>МП "Энергосбережение и повышение энергетической эффективности "</t>
  </si>
  <si>
    <t xml:space="preserve">МП "Развитие жилищно-коммунального хозяйства"
</t>
  </si>
  <si>
    <t>ПП 1 "Развитие водопроводно-канализационного комплекса населенных пунктов Темрюкского района"</t>
  </si>
  <si>
    <t>ПП 2 "Улучшение жилищных условий населения Темрюкского района"</t>
  </si>
  <si>
    <t>Организация цикла мероприятий, посвященных Дню защиты детей</t>
  </si>
  <si>
    <t>Денежная компенсация за двухразовое питание для детей, получающих образование на дому</t>
  </si>
  <si>
    <t>ПП 2 «Приобретение жилья в муниципальном образовании Темрюкский район»</t>
  </si>
  <si>
    <t>Содействие трудоустройству несовершеннолетних</t>
  </si>
  <si>
    <t>Организация бесплатного горячего питания обучающихся по образовательным программам начального общего образования в муниципальных образовательных организациях</t>
  </si>
  <si>
    <t>Обеспечение выплат ежемесячного денежного вознаграждения за классное руководство педагогическим работникам муниципальных общеобразовательных организаций</t>
  </si>
  <si>
    <t>Е.А. Пожарская</t>
  </si>
  <si>
    <t>Начальник управления экономики</t>
  </si>
  <si>
    <t>Наименование муниципальной программы (МП), подпрограммы (ПП), мероприятий</t>
  </si>
  <si>
    <t>Подготовка изменений в генеральные планы и правила землепользования и застройки сельских поселений</t>
  </si>
  <si>
    <t>Подготовка местных нормативов градостроительного проектирования муниципального образования Темрюкский район</t>
  </si>
  <si>
    <t>Финансовое обеспечение деятельности подведомственного МКУ "Архитектурный центр"</t>
  </si>
  <si>
    <t>МП "Подготовка градостроительной и землеустроительной документации"</t>
  </si>
  <si>
    <t>МП "Обеспечение безопасности населения"</t>
  </si>
  <si>
    <t>ПП 1 "Мероприятия по предупреждению и ликвидации чрезвычайных ситуаций, стихийных бедствий на территории муниципального образовании Темрюкский район"</t>
  </si>
  <si>
    <t>Обеспечение деятельности муниципального казенного учреждения «Управление по делам ГО и ЧС Темрюкского района»</t>
  </si>
  <si>
    <t>Охват населения по выполнению возложенных полномочий по формированию и утверждению списков граждан, лишившихся жилого помещения в результате чрезвычайной ситуации</t>
  </si>
  <si>
    <t>Охват населения по выполнению возложенных полномочий по формированию и утверждению списков граждан Российской Федерации, пострадавших  в результате чрезвычайной ситуации регионального и межмуниципального характера на территории Краснодарского края, и членов семей граждан Российской Федерации, погибших (умерших) в результате этих чрезвычайных ситуаций</t>
  </si>
  <si>
    <t>Обеспечение деятельности муниципального казенного учреждения «Аварийно-спасательная служба Темрюкского района» муниципального образования Темрюкский район</t>
  </si>
  <si>
    <t>Приобретение движимого имущества в целях реализации  полномочий по координации деятельности аварийно-спасательной службы на территории МО Темрюкский район</t>
  </si>
  <si>
    <t>внебюджетные источники</t>
  </si>
  <si>
    <t>1.1.1</t>
  </si>
  <si>
    <t>1.1.2</t>
  </si>
  <si>
    <t>Организация и проведение социально значимых мероприятий, направленных на поддержку семьи и детей, укрепление семейных ценностей и традиций, в том числе:</t>
  </si>
  <si>
    <t>1.1.2.1</t>
  </si>
  <si>
    <t xml:space="preserve">Международный день семьи </t>
  </si>
  <si>
    <t>1.1.2.2</t>
  </si>
  <si>
    <t>Международный день защиты детей</t>
  </si>
  <si>
    <t>1.1.2.3</t>
  </si>
  <si>
    <t>День Кубанской семьи</t>
  </si>
  <si>
    <t>1.1.2.4</t>
  </si>
  <si>
    <t>День матери</t>
  </si>
  <si>
    <t>1.1.2.5</t>
  </si>
  <si>
    <t>День семьи, любви и верности</t>
  </si>
  <si>
    <t>1.1.2.6</t>
  </si>
  <si>
    <t>Приобретение новогодних подарков для детей, находящихся в трудной жизненной ситуации, социально опасном положении</t>
  </si>
  <si>
    <t>1.2.1</t>
  </si>
  <si>
    <t>1.2.2</t>
  </si>
  <si>
    <t>Организация экскурсионной поездки для детей, победителей и участников муниципальных и краевых фестивалей и конкурсов</t>
  </si>
  <si>
    <t>1.3.1</t>
  </si>
  <si>
    <t>1.3.2</t>
  </si>
  <si>
    <t>Проведение мероприятий туристической направленности (многодневные походы)</t>
  </si>
  <si>
    <t>1.3.3</t>
  </si>
  <si>
    <t xml:space="preserve">Подвоз детей в краевые профильные лагеря и краевые походы транспортом турфирм
</t>
  </si>
  <si>
    <t>1.3.4</t>
  </si>
  <si>
    <t>Организация отдыха и оздоровления детей</t>
  </si>
  <si>
    <t>1.3.5</t>
  </si>
  <si>
    <t xml:space="preserve">Расходы на доставку детей к месту оздоровления и обратно в период оздоровительной  кампании
</t>
  </si>
  <si>
    <t>МП "Комплексное развитие в сфере дорожного хозяйства"</t>
  </si>
  <si>
    <t>ПП 2 "Повышение безопасности дорожного движения в Темрюкском районе"</t>
  </si>
  <si>
    <t>Приобретение технических средств обучения, наглядных учебных и методических материалов</t>
  </si>
  <si>
    <t>Обучение специалистов, предоставляющих услуги населению, сурдопереводу</t>
  </si>
  <si>
    <t>МП "Создание доступной среды для инвалидов и других маломобильных групп населения"</t>
  </si>
  <si>
    <t>МП "Развитие здравоохранения "</t>
  </si>
  <si>
    <t>Сопровождение, обновление и техническая поддержка программного обеспечения</t>
  </si>
  <si>
    <t>Сопровождение, обновление и техническая поддержка справочных правовых (информационных ) систем</t>
  </si>
  <si>
    <t>1.1.3</t>
  </si>
  <si>
    <t>Сопровождение, обновление и техническая поддержка систем электронного документооборота</t>
  </si>
  <si>
    <t>1.1.4</t>
  </si>
  <si>
    <t>Приобретение, обновление и техническая поддержка антивирусного программного обеспечения</t>
  </si>
  <si>
    <t>1.1.5</t>
  </si>
  <si>
    <t>1.1.6</t>
  </si>
  <si>
    <t xml:space="preserve">МП "Развитие санаторно-курортного и туристского комплекса"
</t>
  </si>
  <si>
    <t>1.2.3</t>
  </si>
  <si>
    <t>МП "Поддержка малого и среднего предпринимательства"</t>
  </si>
  <si>
    <t>1.1.1.1</t>
  </si>
  <si>
    <t>МП "Развитие национальных культур и профилактика проявлений экстремизма"</t>
  </si>
  <si>
    <t>1.1.1.</t>
  </si>
  <si>
    <t>ПП 1 "Мероприятия праздничных дней и памятных дат, проводимых администрацией муниципального образования Темрюкский район"</t>
  </si>
  <si>
    <t xml:space="preserve"> Организация и проведение мероприятий по празднованию  государственных и международных праздников и дней воинской славы России, праздничных дней, памятных дат, исторических и знаменательных событий России, Краснодарского края и Темрюкского района в целях осуществления в пределах полномочий муниципального образования Темрюкский район мер, направленных на укрепление гражданского единства, а также мероприятий по празднованию профессиональных праздников, мероприятий по поздравлению от имени администрации муниципального образования Темрюкский район с датами образования воинских частей, населенных пунктов, организаций, предприятий, учебных заведений и учреждений, расположенных в Темрюкском районе, мероприятий по чествованию от имени администрации Темрюкского района юбиляров, прославленных земляков и граждан, внесших значительный вклад в развитие России, Краснодарского края и Темрюкского района</t>
  </si>
  <si>
    <t xml:space="preserve">ПП 2 "Укрепление материально-технической базы муниципального архива" </t>
  </si>
  <si>
    <t>Формирование и содержание муниципального архива</t>
  </si>
  <si>
    <t xml:space="preserve">МП "Развитие муниципальной службы"
</t>
  </si>
  <si>
    <t>Прохождение муниципальными служащими ежегодной диспансеризации</t>
  </si>
  <si>
    <t>Руководство и управление в сфере установленных функций</t>
  </si>
  <si>
    <t>Выравнивание финансовых возможностей поселений Темрюкского района по осуществлению органами местного самоуправления полномочий по решению вопросов местного значения</t>
  </si>
  <si>
    <t>МП "Умное обращение с отходами"</t>
  </si>
  <si>
    <t>Предоставление субсидий МУП "Универсал" по распоряжению имуществом, находящимся в муниципальной собственности</t>
  </si>
  <si>
    <t>МП "Улучшение условий и охраны труда"</t>
  </si>
  <si>
    <t>Проведение обучения руководителей и специалистов администрации муниципального образования Темрюкский район по охране труда в обучающей аккредитованной организации</t>
  </si>
  <si>
    <t>МП "Профилактика правонарушений"</t>
  </si>
  <si>
    <t>Обеспечение доступа к информации о деятельности администрации муниципального образования Темрюкский район и органов местного самоуправления на радио и в сети "Интернет"</t>
  </si>
  <si>
    <t>Обеспечение доступа к информации о деятельности администрации муниципального образования Темрюкский район и органов местного самоуправления в периодических печатных изданиях, в том числе официальное опубликование нормативных правовых актов администрации муниципального образования Темрюкский район (нормативные правовые акты, принятые главой муниципального образования Темрюкский район)</t>
  </si>
  <si>
    <t>Изготовление информационного видеоматериала (видеоролика) о деятельности администрации муниципального образования Темрюкский район</t>
  </si>
  <si>
    <t xml:space="preserve">МП "Поддержка социально ориентированных некоммерческих организаций"
</t>
  </si>
  <si>
    <t>1.1.2.</t>
  </si>
  <si>
    <t>1.1.3.</t>
  </si>
  <si>
    <t>1.1.4.</t>
  </si>
  <si>
    <t xml:space="preserve">Поддержка общественных объединений, чья деятельность направленна на организацию поисковых мероприятий и 
мероприятий, направленных на увековечение памяти и подвигов российских воинов
</t>
  </si>
  <si>
    <t>1.1.5.</t>
  </si>
  <si>
    <t>1.2.1.</t>
  </si>
  <si>
    <t>1.2.2.</t>
  </si>
  <si>
    <t>1.2.3.</t>
  </si>
  <si>
    <t>1.2.4.</t>
  </si>
  <si>
    <t xml:space="preserve">Поддержка общественных объединений 
инвалидов с нарушением функции органов слуха
</t>
  </si>
  <si>
    <t xml:space="preserve">Поддержка общественных объединений инвалидов боевых действий, членов семей погибших (умерших) военнослужащих в локальных войнах и конфликтах
</t>
  </si>
  <si>
    <t>МП "Развитие сельского хозяйства"</t>
  </si>
  <si>
    <t>Приобретение подарков для победителей районного соревнования работников АПК по итогам года</t>
  </si>
  <si>
    <t>ПП 2  "Обеспечение  эпизоотического ветеринарно-санитарного  благополучия"</t>
  </si>
  <si>
    <t xml:space="preserve">        1.1.1</t>
  </si>
  <si>
    <t>Осуществление государственных полномочий,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 на территории муниципального образования Темрюкский район</t>
  </si>
  <si>
    <t>Обеспечение выполнения функций муниципального  учреждения МКУ ИКЦ «Темрюкский», подведомственного управлению сельского хозяйства и перерабатывающей промышленности администрации муниципального образования Темрюкский район</t>
  </si>
  <si>
    <t>ПП 4 "Поддержка граждан, ведущих личное  подсобное хозяйство, крестьянских  (фермерских) хозяйств, индивидуальных предпринимателей, ведущих деятельность в области сельскохозяйственного  производства"</t>
  </si>
  <si>
    <t xml:space="preserve">        1.2.1</t>
  </si>
  <si>
    <t xml:space="preserve">        1.3.1</t>
  </si>
  <si>
    <t>Приобретение технических средств по обеспечению антитерористической защищенности объектов муниципальной собственности</t>
  </si>
  <si>
    <t>Приобретение мобильного ограждения для обеспечения антитеррористической защищенности населения при проведении массовых мероприятий</t>
  </si>
  <si>
    <t>Изготовление и распространение памяток, инструкций, пособий, плакатной продукции по вопросам "гражданских технологий противодействия  терроризму"</t>
  </si>
  <si>
    <t>МП "Обеспечение и развитие физической культуры и спорта"</t>
  </si>
  <si>
    <t>Финансовое обеспечение деятельности отдела по физической культуре и спорту администрации муниципального образования Темрюкский район</t>
  </si>
  <si>
    <t>Обеспечение выполнения муниципального задания на оказание муниципальных услуг муниципальным бюджетным учреждением центром физкультурно-массовой работы</t>
  </si>
  <si>
    <t>Обеспечение выполнения муниципального задания на оказание муниципальных услуг муниципальным бюджетным учреждением "Спортивная школа "Виктория"</t>
  </si>
  <si>
    <t>Укрепление материально -технической базы массового спорта и приобретение средств нагладной агитации, пропагандирующей здоровый образ жизни</t>
  </si>
  <si>
    <t>1.2.4</t>
  </si>
  <si>
    <t>1.2.5</t>
  </si>
  <si>
    <t>Обеспечение условий для развития физической культуры и массового спорта в части оплаты труда инструкторов по спорту</t>
  </si>
  <si>
    <t>1.2.6</t>
  </si>
  <si>
    <t>Реализация мероприятий, направленных на развитие детско-юношеского спорта, в условиях для подготовки спортивных сборных команд муниципального образования: укрепление материально-технической базы муниципальных физкультурно-спортивных учреждений</t>
  </si>
  <si>
    <t>Организация и проведение районных спортивно-массовых мероприятий для широких слоев населения</t>
  </si>
  <si>
    <t>Участие сборных команд сельских поселений в районных  соревнованиях в соответствии с переданными полномочиями по организации физкультурно-спортивной работы</t>
  </si>
  <si>
    <t>Участие спортсменов и сборных команд муниципального бюджетного учреждения "Спортивная школа "Виктория" в краевых, всероссийских и международных соревнованиях и спортивно-массовых мероприятиях различного уровня</t>
  </si>
  <si>
    <t>Участие сборных команд муниципального бюджетного учреждения дополнительного образования "Детско-юношеская спортивная школа" в краевых, всероссийских, международных соревнованиях и спортивно-массовых мероприятиях различного уровня</t>
  </si>
  <si>
    <t xml:space="preserve">МП "Экологическое оздоровление территории"
</t>
  </si>
  <si>
    <t>Изготовление информационных стендов</t>
  </si>
  <si>
    <t>ПП 1 "Формирование инвестиционной привлекательности Темрюкского района"</t>
  </si>
  <si>
    <t>Разработка и подготовка презентационного материала для представления инвестиционного потенциала Темрюкского района на форумах, выставочно-ярмарочных и конгрессных мероприятиях, а также формирование и ведение баз данных, содержащих предложения по осуществлению инвестиционной деятельности на территории Темрюкского района, и их размещение в информационно-телекоммуникационной сети "Интернет"</t>
  </si>
  <si>
    <t>Разработка технико-экономического обоснования для включения в Единый реестр приоритетных инвестиционных проектов Краснодарского края</t>
  </si>
  <si>
    <t>ПП 2 "Обеспечение деятельности уполномоченного органа по размещению закупок товаров, работ, услуг для муниципальных нужд"</t>
  </si>
  <si>
    <t>Обеспечение деятельности муниципального казенного учреждения муниципального образования Темрюкский район «Муниципальный заказ»</t>
  </si>
  <si>
    <t>Расходы на обеспечение функций муниципальных органов (создание условий для обеспечения деятельности главы муниципального образования Темрюкский район, администрации муниципального образования Темрюкский район, управления по вопросам семьи и детства, управления муниципального контроля)</t>
  </si>
  <si>
    <t>ПП 1 "Материально-техническое обеспечение деятельности администрации муниципального образования Темрюкский район"</t>
  </si>
  <si>
    <t>Финансовое обеспечение деятельности МКУ «Материально-техническое обеспечение»</t>
  </si>
  <si>
    <t>Транспортное обеспечение деятельности органов обслуживаемых учреждений</t>
  </si>
  <si>
    <t>Оплата коммунального обслуживания администрации муниципального образования Темрюкский район</t>
  </si>
  <si>
    <t xml:space="preserve">Текущий ремонт здания администрации муниципального образования Темрюкский район </t>
  </si>
  <si>
    <t>Финансовое обеспечение деятельности муниципального казенного учреждения «Централизованная бухгалтерия» муниципального образования Темрюкский район</t>
  </si>
  <si>
    <t>Организация и проведение государственной итоговой аттестации выпускников общеобразовательных школ</t>
  </si>
  <si>
    <t xml:space="preserve">Обеспечение   общедоступного и бесплатного   начального общего, основного общего, среднего общего образования в муниципальных общеобразовательных организациях </t>
  </si>
  <si>
    <t xml:space="preserve">Обеспечение дополнительного образования детей в муниципальных  образовательных организациях дополнительного образования </t>
  </si>
  <si>
    <t>1.1.7</t>
  </si>
  <si>
    <t>Организация питания учащихся общеобразовательных организаций</t>
  </si>
  <si>
    <t>1.1.8</t>
  </si>
  <si>
    <t>Организация льготного питания учащихся  общеобразовательных организаций</t>
  </si>
  <si>
    <t>1.1.9</t>
  </si>
  <si>
    <t xml:space="preserve">Организация  питания обучающихся классов (групп) казачьей направленности </t>
  </si>
  <si>
    <t>1.1.10</t>
  </si>
  <si>
    <t>1.1.11</t>
  </si>
  <si>
    <t>1.1.12</t>
  </si>
  <si>
    <t>1.1.13</t>
  </si>
  <si>
    <t>Осуществление отдельных  государственных полномочий по обеспечению выплаты компенсации части родительской платы за присмотр и уход за детьми, посещающими образовательные организации, реализующие общеобразовательную программу дошкольного образования</t>
  </si>
  <si>
    <t>1.1.14</t>
  </si>
  <si>
    <t>1.1.15</t>
  </si>
  <si>
    <t>1.1.16</t>
  </si>
  <si>
    <t xml:space="preserve">Прочие расходы в области образования </t>
  </si>
  <si>
    <t>1.1.17</t>
  </si>
  <si>
    <t xml:space="preserve">Компенсационная выплата за наем (поднаём) жилья педагогическим и руководящим работникам муниципальных общеобразовательных организаций  </t>
  </si>
  <si>
    <t>1.1.18</t>
  </si>
  <si>
    <t xml:space="preserve">Организация предоставления дополнительного образования детям в муниципальных образовательных организациях  (проведение медицинских осмотров лиц, занимающихся физической культурой и спортом по углубленной программе медицинского обследования) </t>
  </si>
  <si>
    <t>1.1.19</t>
  </si>
  <si>
    <t>1.1.20</t>
  </si>
  <si>
    <t>Мероприятия по обеспечению противопожарной безопасности образовательных организаций</t>
  </si>
  <si>
    <t>1.1.21</t>
  </si>
  <si>
    <t>1.1.22</t>
  </si>
  <si>
    <t>Участие в профилактике терроризма в части обеспечение инженерно-технической защищенности муниципальных образовательных организаций</t>
  </si>
  <si>
    <t>1.1.23</t>
  </si>
  <si>
    <t xml:space="preserve">Материально-техническое и финансовое обеспечение деятельности  управления образованием  </t>
  </si>
  <si>
    <t>1.1.24</t>
  </si>
  <si>
    <t>Материально-техническое и финансовое обеспечение  деятельности муниципальных казенных учреждений, подведомственных управлению образованием</t>
  </si>
  <si>
    <t>1.1.25</t>
  </si>
  <si>
    <t>1.1.26</t>
  </si>
  <si>
    <t>1.1.27</t>
  </si>
  <si>
    <t>1.1.28</t>
  </si>
  <si>
    <t>1.1.29</t>
  </si>
  <si>
    <t xml:space="preserve">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в рамках регионального проекта «Модернизация школьных систем образования» (капитальный ремонт и оснащение зданий муниципальных общеобразовательных организаций средствами обучения и воспитания, не требующими предварительной сборки, установки и закрепления на фундаментах или опорах (за исключением мероприятий, предусмотренных пунктами 1.1, 1.3, 1,5, 1.13, 1.20, 1.26)  </t>
  </si>
  <si>
    <t>МП "Программа реализации государственной молодежной политики"</t>
  </si>
  <si>
    <t xml:space="preserve">Развитие движения КВН в муниципальном образовании Темрюкский район </t>
  </si>
  <si>
    <t>1.3.1.</t>
  </si>
  <si>
    <t>1.3.2.</t>
  </si>
  <si>
    <t xml:space="preserve">Поддержка деятельности молодежного Совета при главе муниципального образования Темрюкский район </t>
  </si>
  <si>
    <t>1.3.3.</t>
  </si>
  <si>
    <t>1.3.4.</t>
  </si>
  <si>
    <t xml:space="preserve">Развитие и поддержка деятельности школьного и студенческого самоуправления </t>
  </si>
  <si>
    <t>1.4.1.</t>
  </si>
  <si>
    <t xml:space="preserve">Организация и проведение муниципальных и участие в краевых мероприятиях, направленных на профилактику зависимостей </t>
  </si>
  <si>
    <t>1.4.2.</t>
  </si>
  <si>
    <t>1.4.3.</t>
  </si>
  <si>
    <t>1.4.4.</t>
  </si>
  <si>
    <t>1.4.5.</t>
  </si>
  <si>
    <t>1.5.1</t>
  </si>
  <si>
    <t xml:space="preserve">Организация, проведение, участие в семинарах, совещаниях для специалистов в области молодежной политики </t>
  </si>
  <si>
    <t>1.6.1.</t>
  </si>
  <si>
    <t>1.7.1.</t>
  </si>
  <si>
    <t>1.7.2.</t>
  </si>
  <si>
    <t xml:space="preserve">Организация и проведение молодежных муниципальных смен и форумов </t>
  </si>
  <si>
    <t>1.7.3.</t>
  </si>
  <si>
    <t xml:space="preserve">Организация и обеспечение работы на летних дворовых площадках </t>
  </si>
  <si>
    <t>1.8.1.</t>
  </si>
  <si>
    <t>1.8.2.</t>
  </si>
  <si>
    <t>1.9.1.</t>
  </si>
  <si>
    <t>1.10.1</t>
  </si>
  <si>
    <t xml:space="preserve">Организация и проведение мероприятий, направленных на творческое развитие молодежи (фестивали, конкурсы, акции и другое). Участие в зональных, краевых мероприятиях 
</t>
  </si>
  <si>
    <t xml:space="preserve">Поддержка деятельности студенческих трудовых отрядов 
</t>
  </si>
  <si>
    <t xml:space="preserve">Организация и проведение мероприятий по профилактике безнадзорности и правонарушений несовершеннолетних </t>
  </si>
  <si>
    <t xml:space="preserve">Работа с подростками, состоящими на индивидуально-профилактическом учете </t>
  </si>
  <si>
    <t xml:space="preserve">Организация и проведение мероприятий, направленных на профилактику экстремизма, предотвращение конфликтных ситуаций в молодежной среде; предупреждение вовлечения подростков и молодежи в деструктивные религиозные организации 
</t>
  </si>
  <si>
    <t xml:space="preserve">Организация заездов в краевые и муниципальные профильные лагеря, летние смены, краевые туристические маршруты 
</t>
  </si>
  <si>
    <t xml:space="preserve">Финансовое выполнение функций деятельности отдела по делам молодежи администрации муниципального образования Темрюкский район </t>
  </si>
  <si>
    <t>МП "Развитие культуры"</t>
  </si>
  <si>
    <t xml:space="preserve">Проведение цикла мероприятий, посвященных Празднованию Великой Победы </t>
  </si>
  <si>
    <t>Проведение цикла мероприятий в рамках Краевого фестиваля - «Казачья слава»</t>
  </si>
  <si>
    <t>Проведение мероприятия «Общерайонный  выпускной»</t>
  </si>
  <si>
    <t xml:space="preserve">Проведение мероприятий в рамках открытия 
сезона «Азовская волна» и Дня России
</t>
  </si>
  <si>
    <t>Проведение цикла мероприятий, посвященных Дню семьи, любви и верности</t>
  </si>
  <si>
    <t>Предоставление субсидий на организацию мероприятий по модернизации библиотек в части комплектования книжных фондов библиотек муниципального образования Темрюкский район</t>
  </si>
  <si>
    <t xml:space="preserve">Приобретение программного обеспечения и
компьютеризация
</t>
  </si>
  <si>
    <t>Организация и проведение независимой оценки качества условий оказания услуг учреждениями культуры</t>
  </si>
  <si>
    <t xml:space="preserve">Участие коллективов народного творчества в
российских, краевых, районных фестивалях,  конкурсах, праздниках
</t>
  </si>
  <si>
    <t>1.2.9</t>
  </si>
  <si>
    <t>Проведение цикла мероприятий, посвященных Празднику весны и труда</t>
  </si>
  <si>
    <t>1.2.10</t>
  </si>
  <si>
    <t xml:space="preserve">Проведение цикла мероприятий, в рамках 
фестиваля детского творчества «Таманские звездочки»
</t>
  </si>
  <si>
    <t>Проведение цикла мероприятий в рамках новогодней кампании</t>
  </si>
  <si>
    <t xml:space="preserve">Материально-техническое оснащение праздников, фестивалей, смотров-конкурсов, создание современных   каналов обобщения и распространения передового опыта деятельности   учреждений культуры
</t>
  </si>
  <si>
    <t xml:space="preserve">Предоставление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учреждений дополнительно-го образования, проживающим и работающим в сельской местности
</t>
  </si>
  <si>
    <t>ПП 3 «Укрепление материально-технической базы и пожарная безопасность учреждений культуры»</t>
  </si>
  <si>
    <t>Капитальный и текущий ремонт, благоустройство территории, материально-техническое обеспечение учреждений культуры, подведомственных управлению культуры</t>
  </si>
  <si>
    <t>Оснащение образовательных организаций в сфере культуры музыкальными инструментами, оборудованием и учебными материалами в рамках реализации регионального проекта «Культурная среда»</t>
  </si>
  <si>
    <t xml:space="preserve">Финансовое обеспечение выполнения функций 
МБУК «Районный Дом культуры» 
</t>
  </si>
  <si>
    <t xml:space="preserve">Финансовое обеспечение выполнения функций 
МКУК «МЦМТОУК»
</t>
  </si>
  <si>
    <t xml:space="preserve">Финансовое обеспечение выполнения функций 
муниципальных бюджетных учреждений дополнительного образования, подведомственных управлению культуры
</t>
  </si>
  <si>
    <t xml:space="preserve">Финансовое обеспечение выполнения функций МБУК «Межпоселенческая библиотека» 
</t>
  </si>
  <si>
    <t xml:space="preserve">Финансовое обеспечение деятельности
управления культуры администрации муниципального образования Темрюкский район
</t>
  </si>
  <si>
    <t>ПП 4 «Мероприятия по совершенствованию деятельности учреждений культуры, подведомственных управлению культуры»</t>
  </si>
  <si>
    <t>ПП 5 "Отдельные мероприятия по управлению реализацией программы (аппарат)"</t>
  </si>
  <si>
    <t>МП "Социальная поддержка граждан"</t>
  </si>
  <si>
    <t>Выплата ежемесячного вознаграждения, причитающегося приемным родителям за оказание услуг по воспитанию приемных детей</t>
  </si>
  <si>
    <t>Выплата ежемесячных денежных средств на содержание детей-сирот и детей, оставшихся без попечения родителей, находящихся под опекой (попечительством), включая предварительную опеку (попечительство), или переданных на воспитание в приемную семью</t>
  </si>
  <si>
    <t>Осуществление деятельности по опеке и попечительству в отношении несовершеннолетних</t>
  </si>
  <si>
    <t>Выявление обстоятельств, свидетельствующих о необходимости оказания детям-сиротам и детям, оставшимся без попечения родителей, лицам из числа детей-сирот и детей, оставшихся без попечения родителей, содействия в преодолении трудной жизненной ситуации, и осуществление контроля за использованием детьми-сиротами и  детьми, оставшимися без попечения родителей,  лицами из числа детей-сирот и детей, оставшихся без попечения родителей, предоставленных им жилых помещений специализированного жилищного фонда</t>
  </si>
  <si>
    <t xml:space="preserve">Выплата единовременного пособия детям-сиротам и детям, оставшимся без попечения родителей, и лицам из их числа на государственную регистрацию права собственности (права пожизненного наследуемого владения), в том числе на оплату услуг, необходимых для ее осуществления, за исключением жилых помещений, приобретенных за счет средств краевого бюджета
</t>
  </si>
  <si>
    <t>Выплата муниципальной стипендии согласно договорам</t>
  </si>
  <si>
    <t xml:space="preserve">Пенсионное обеспечение за выслугу лет лиц, замещавших муниципальные  должности и должности муниципальной службы в органах местного самоуправления муниципального образования  Темрюкский район </t>
  </si>
  <si>
    <t>Предоставление ежемесячной доплаты к пенсии гражданам, имеющих звание «Почетный гражданин муниципального образования Темрюкский район»</t>
  </si>
  <si>
    <t>МП "Комплексное развитие в сфере строительства"</t>
  </si>
  <si>
    <t>Развитие инфраструктуры в части организации, сопровождения проектирования, строительства, реконструкции и капитального ремонта линейных объектов</t>
  </si>
  <si>
    <t>1.4.1</t>
  </si>
  <si>
    <t>1.5.2</t>
  </si>
  <si>
    <t>1.5.3</t>
  </si>
  <si>
    <t>1.6.1</t>
  </si>
  <si>
    <t>1.6.2</t>
  </si>
  <si>
    <t>1.6.3</t>
  </si>
  <si>
    <t xml:space="preserve">Финансовое обеспечение деятельности управления капитального строительства и топливно-энергетического комплекса администрации муниципального образования Темрюкский район
</t>
  </si>
  <si>
    <t xml:space="preserve">Финансовое обеспечение деятельности подведомственного муниципального казенного учреждения «Единая Служба Заказчика» муниципального образования Темрюкский район
</t>
  </si>
  <si>
    <t xml:space="preserve">МП "Управление и контроль за муниципальным имуществом и земельными ресурсами"
</t>
  </si>
  <si>
    <t>Усовершенствование системы учета и использования муниципального имущества</t>
  </si>
  <si>
    <t>Выявление объектов культурного наследия в границах земель или земельных участков, находящихся в муниципальной собственности или государственная собственность на которые не разграничена</t>
  </si>
  <si>
    <t>Приобретение жилых помещений для детей-сирот и детей, оставшихся без попечения родителей, лиц из числа детей-сирот и детей, оставшихся без попечения родителей, на территории Краснодарского края</t>
  </si>
  <si>
    <t xml:space="preserve">Приобретение жилья в муниципальном образовании Темрюкский район </t>
  </si>
  <si>
    <t>14</t>
  </si>
  <si>
    <t>15</t>
  </si>
  <si>
    <t>16</t>
  </si>
  <si>
    <t>21</t>
  </si>
  <si>
    <t>18</t>
  </si>
  <si>
    <t>19</t>
  </si>
  <si>
    <t>22</t>
  </si>
  <si>
    <t>23</t>
  </si>
  <si>
    <t>24</t>
  </si>
  <si>
    <t>25</t>
  </si>
  <si>
    <t>26</t>
  </si>
  <si>
    <t>28</t>
  </si>
  <si>
    <t>29</t>
  </si>
  <si>
    <t>30</t>
  </si>
  <si>
    <t>31</t>
  </si>
  <si>
    <t>32</t>
  </si>
  <si>
    <t xml:space="preserve">Возмещение затрат за потребленную электроэнергию электрохимзащитными установками № 1, 2, 3, 4, 5 магистрального трубопровода МТ 2
</t>
  </si>
  <si>
    <t>МП "Внедрение гражданских технологий противодействию терроризма"</t>
  </si>
  <si>
    <t>Обустройство и содержание мест (площадок) накопления твердых коммунальных отходов, в рамках реализации муниципального проекта "Умное обращение с отходами"</t>
  </si>
  <si>
    <t xml:space="preserve">Строительство канализационного коллектора в
ст-це Голубицкой Темрюкского района в рамках реализации муниципального проекта «Канализование муниципальных образований Темрюкского района (ст-ца Голубицкая)»
</t>
  </si>
  <si>
    <t>Предоставление социальных выплат молодым семьям на приобретение (строительство) жилья, в рамках реализации муниципального проекта «Улучшение жилищных условий населения Темрюкского района»</t>
  </si>
  <si>
    <t>ПП 3 "Поддержание надлежащего состояния имущества муниципального образования Темрюкский район"</t>
  </si>
  <si>
    <t xml:space="preserve">Организация оказания первичной медицинско-санитарной помощи на территории сельских и городского поселений Темрюкского района, в рамках реализации муниципального проекта «Развитие первичного амбулаторного звена» </t>
  </si>
  <si>
    <t>Создание дополнительных мест в дошкольных образовательных организациях в рамках реализации муниципального проекта  «Будущее Тамани», в том числе:</t>
  </si>
  <si>
    <t xml:space="preserve">Строительство детского сада на 230 мест в ст-це Курчанской, Темрюкского района Краснодарского края </t>
  </si>
  <si>
    <t>1.6.1.2</t>
  </si>
  <si>
    <t>Создание новых мест в общеобразовательных организациях с целью уменьшения количества обучающихся во 2 смену в рамках реализации муниципального проекта  «Будущее Тамани», в том числе:</t>
  </si>
  <si>
    <t>1.6.2.1</t>
  </si>
  <si>
    <t>Улучшение материально-технической базы детских садов и школ в рамках реализации муниципального проекта  «Будущее Тамани», в том числе:</t>
  </si>
  <si>
    <t>1.6.3.1</t>
  </si>
  <si>
    <t>1.6.3.2</t>
  </si>
  <si>
    <t>1.6.3.3</t>
  </si>
  <si>
    <t xml:space="preserve">Строительство корпуса пищеблока на территории МБОУ ООШ № 26 пос. Прогресс Темрюкского района Краснодарского края </t>
  </si>
  <si>
    <t xml:space="preserve">Проведение муниципальных, участие в зональных и краевых интеллектуальных играх «Что? Где? Когда?»
</t>
  </si>
  <si>
    <t>Организация и проведение мероприятий, направленных на повышение общественно экономической и политической активности молодежи (круглые столы, теле-, радиопередачи, акции, фестивали, конкурсы), в рамках реализации муниципального проекта «Социальное предпринимательство»</t>
  </si>
  <si>
    <t>Проведение и участие в «круглых столах», конференциях, совещаниях, форумах, слетах по вопросам содействия занятости и трудоустройства подростков и молодежи, их профориентационного самоопределения, в том числе организация рабочей площадки «Мастерская проектов», в рамках реализации муниципального проекта «Социальное предпринимательство»</t>
  </si>
  <si>
    <t xml:space="preserve">Финансовое выполнение функций деятельности МКУ «РМЦ «Доверие», подведомственного отделу по делам молодежи администрации муниципального образования Темрюкский район </t>
  </si>
  <si>
    <t>ПП 2 "Предоставление мер социальной поддержки гражданам, заключившим договор о целевом обучении с муниципальными организациями муниципального образования Темрюкский район"</t>
  </si>
  <si>
    <t>Осуществление отдельных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расположенных на территории Краснодарского края, проживающих и работающих в сельской местности</t>
  </si>
  <si>
    <t>Организация и обеспечение бесплатным горячим питанием обучающихся с ограниченными возможностями здоровья в муниципальных общеобразовательных организациях, в том числе выплата компенсации обучающимся на дому</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</si>
  <si>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(проведение капитального ремонта спортивных залов муниципальных общеобразовательных организаций, помещений при них, других помещений физкультурно-спортивного назначения, физкультурно-оздоровительных комплексов)</t>
  </si>
  <si>
    <t>1.1.30</t>
  </si>
  <si>
    <t xml:space="preserve"> </t>
  </si>
  <si>
    <t xml:space="preserve">Строительство детского сада на 360 мест в станице Тамань 
</t>
  </si>
  <si>
    <t>Ремонт и содержание автомобильных дорог общего пользования местного значения</t>
  </si>
  <si>
    <t>Капитальный ремонт автомобильных дорог общего пользования местного значения, в рамках муниципального проекта «Развитие порта Тамань. Капитальный ремонт автомобильных дорог»</t>
  </si>
  <si>
    <t>Строительство магистрального трубопровода МТ-1</t>
  </si>
  <si>
    <t xml:space="preserve">Приобретение грузового автотранспорта для  МУП "Универсал" </t>
  </si>
  <si>
    <t>Мероприятия по экологическому воспитанию и формированию экологической культуры населения Темрюкского района</t>
  </si>
  <si>
    <t>Организация технической поддержки информационно-туристического портала «Курорты Темрюкского района», в рамках реализации муниципального проекта «Развитие туристской информационной инфраструктуры»</t>
  </si>
  <si>
    <t>1.2.7</t>
  </si>
  <si>
    <t>Реализация мероприятий, направленных на развитие детско-юношеского спорта, в целях создания условий для подготовки спортивных сборных команд муниципального образования, участие в обеспечении подготовки спортивного резерва для спортивных сборных команд Краснодарского края, в том числе на приобретение спортивно-технического оборудования для выхода на воду</t>
  </si>
  <si>
    <t>в том числе: участие в предупреждении чрезвычайных ситуаций в части развития систем видеонаблюдения муниципального образования (приобретение камер обзорного видеонаблюдения)</t>
  </si>
  <si>
    <t>в том числе: участие в предупреждении чрезвычайных ситуаций в части создания комплексной системы видеонаблюдения (приобретение камер обзорного видеонаблюдения, прокладка волоконно-оптических линий связи, приобретение сопутствующего серверного и коммутационного оборудования) на территории муниципального образования Темрюкский район</t>
  </si>
  <si>
    <t>1.3.1.1</t>
  </si>
  <si>
    <t>1.3.1.2</t>
  </si>
  <si>
    <t>Проведение мероприятий по комплексной защите информации в администрации муниципального района Темрюкский район</t>
  </si>
  <si>
    <t xml:space="preserve"> Приложение № 1                                                               к Сводному годовому докладу                                                                                                                                               о ходе реализации и об оценке эффективности                                                                                                                      муниципальных программ 
муниципального образования                                                                                                                                                     Темрюкский район
 за 2022 год</t>
  </si>
  <si>
    <t>Объем ресурсного обеспечения муниципальной программы, тыс. рублей</t>
  </si>
  <si>
    <t>Исполнено, тыс. рублей</t>
  </si>
  <si>
    <t>Отношение фактических расходов к уточненному плану,  в %</t>
  </si>
  <si>
    <t>Сведения об исполнении расходных обязательств, финансирование которых осуществляется из бюджетов всех уровней в рамках реализации муниципальных программ муниципального образования Темрюкский район за 2022 год</t>
  </si>
  <si>
    <t>Примечание</t>
  </si>
  <si>
    <t>х</t>
  </si>
  <si>
    <t>Оплата произведена по фактическим затратам, сложилась экономия средств в сумме (0,1 тыс. рублей)</t>
  </si>
  <si>
    <t>Замена светильников на энергосберегающие светодиодные светильники в муниципальных образовательных учреждениях и организациях муниципального образования Темрюкский район</t>
  </si>
  <si>
    <t>Установка узлов учета тепловой энергии в муниципальных образовательных учреждениях и организациях муниципального образования Темрюкский район</t>
  </si>
  <si>
    <t>Предоставление доплаты приглашенным в государственное бюджетное учреждение здравоохранения «Темрюкская центральная районная больница» министерства здравоохранения Краснодарского края  специалистам с высшим профессиональным (медицинским) образованием (врач), а также специалистам со средним профессиональным (медицинским) образованием (фельдшер) для осуществления трудовой деятельности на Темрюкской станции скорой медицинской помощи или ее отделениях, являющимся получателями компенсации, предусмотренной постановлением главы администрации (губернатора) Краснодарского края от 27 мая 2020 года № 299 «О компенсации расходов по оплате найма жилых  помещений отдельным категориям медицинских работников государственных учреждений здравоохранения Краснодарского края», в рамках реализации муниципального проекта «Привлечение квалифицированных медицинских кадров»</t>
  </si>
  <si>
    <t>1.4.3</t>
  </si>
  <si>
    <t xml:space="preserve">Организация и проведение мероприятия,  викторины или конкурса (в том числе дистанционно и в режиме он-лайн) по «Безопасному лету»
</t>
  </si>
  <si>
    <t>Организация и проведение мероприятий по профилактике безнадзорности и правонарушений с несовершеннолетними (в том числе дистанционно и в режиме он-лайн)</t>
  </si>
  <si>
    <t>Организация и проведение профильной смены для несовершеннолетних, состоящих на профилактических учетах в органах и учреждениях системы профилактики безнадзорности правонарушений несовершеннолетних</t>
  </si>
  <si>
    <t>Оплата произведена по фактическим расходам, в результате округления  сложилась экономия средств (0,1 тыс. рублей)</t>
  </si>
  <si>
    <t xml:space="preserve">Организация и проведение лагерей с дневным пребыванием при общеобразовательных учреждениях с питанием, лагерей труда и отдыха, благоустройство базы отдыха «Солнышко»
</t>
  </si>
  <si>
    <t>Кадастровые работы в отношении объектов недвижимости, находящихся в муниципальной собственности, и земельных участков, расположенных в границах муниципального образования Темрюкский район</t>
  </si>
  <si>
    <t>Оплата произведена по фактическим затратам, в результате округления сложилась экономия средств (0,1 тыс. рублей)</t>
  </si>
  <si>
    <t xml:space="preserve">Оплата произведена по фактическим затратам, в результате округления сложилась экономия средств (0,1 тыс. рублей) </t>
  </si>
  <si>
    <t>ПП 1 «Приобретение жилых помещений для детей-сирот и детей, оставшихся без попечения родителей, лиц из числа детей-сирот и детей, оставшихся без попечения родителей на территории Краснодарского края»</t>
  </si>
  <si>
    <t>Оплата произведена по фактическим затратам, в результате проведения конкурентных процедур сложилась экономия средств в сумме 116,5 тыс. рублей</t>
  </si>
  <si>
    <t>В результате фактического выполнения мероприятия потребность в средств в сумме 1,0 тыс. рублей отсутствовала</t>
  </si>
  <si>
    <t>в том числе в рамках реализации муниципального проекта "Будущее Тамани" (улучшение материально-технической базы детских садов и школ)</t>
  </si>
  <si>
    <t>Оплата произведена по фактическим затратам, в результате сложилась экономия средств (155,8 тыс. рублей по питанию дошкольников, 1,6 тыс. рублей по коммунальным услугам)</t>
  </si>
  <si>
    <t>Оплата произведена по фактическим затратам, в результате сложилась экономия средств (0,2 тыс. рублей)</t>
  </si>
  <si>
    <t>Оплата произведена по фактическим затратам, в результате сложилась экономия средств (0,4 тыс. рублей)</t>
  </si>
  <si>
    <t>Оплата произведена по фактическим затратам, в результате сложилась экономия средств (2,8 тыс. рублей)</t>
  </si>
  <si>
    <t>Оплата произведена по фактическим затратам, в результате сложилась экономия средств (3,7 тыс. рублей)</t>
  </si>
  <si>
    <t>В результате фактического выполнения мероприятия потребность в средствах в сумме 49,0 тыс. рублей отсутствовала (средства  краевого бюджета в сумме 49,0 тыс. рублей возвращены в краевой бюджет 19.01.2023 года)</t>
  </si>
  <si>
    <t>Бюджетные средства освоены не в полном объеме (9297,7 тыс. рублей) по следующим причинам:  1) экономия, сложившаяся в результате исполнения муниципальных контрактов и программных мероприятий (1784,9 тыс. рублей); 
2) неисполнение (ненадлежащее исполнение) поставщиком (подрядчиком) условий заключенного муниципального контракта (муниципальный контракт на выполнение капитального ремонта кровли МБОУ СОШ № 18 заключен со сроком исполнения до 2022 года. Срок исполнения контракта нарушен по вине подрядчика, не проведена приемка работ, идут судебные разбирательства (1222,4 тыс. рублей); 3) переходящих муниципальных контрактов:  технологическое присоединение к централизованной системе водоснабжения МБОУ ООШ № 26 -84,1 тыс. рублей (срок исполнения договора - до 31.01.2023 года). Работы не выполнены, срок исполнения нарушен; капитальный ремонт здания МБДОУ ДС КВ № 1 – 4793,8 тыс. рублей (срок исполнения договора - до 14.04.2023 года); капитальный ремонт фасада МБДОУ ДС КВ № 11 – 1412,5 тыс. рублей (срок исполнения договора - до 16.02.2023 года); произведена оплата, обязательства по муниципальному контракту исполнены</t>
  </si>
  <si>
    <t>В результате фактического выполнения мероприятия потребность в средствах в сумме 6568,1 тыс. рублей отсутствовала (средства федерального и краевого бюджетов в сумме 6108,4 тыс. рублей возвращены в краевой бюджет 19.01.2023 года)</t>
  </si>
  <si>
    <t>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физкультурно-спортивных организаций, осуществляющих подготовку спортивного резерва, и муниципальных образовательных учреждений  дополнительного образования детей Краснодарского края отраслей «Образование» и «Физическая культура и спорт»</t>
  </si>
  <si>
    <t>Оплата произведена по фактическим затратам, в связи с уволнением работника сложилась экономия средств (31,3 тыс. рублей)</t>
  </si>
  <si>
    <t>Оплата произведена по фактическим затратам, в результате сложилась экономия средств (7,1тыс. рублей, в связи с расторжением контрактов)</t>
  </si>
  <si>
    <t>В результате фактического выполнения мероприятия потребность в средствах в сумме 824,5 тыс. рублей отсутствовала (средства федерального бюджета в сумме 824,5 тыс. рублей возвращены в краевой бюджет 19.01.2023 года)</t>
  </si>
  <si>
    <t>Оплата произведена по фактически выполненным работам, в результате я сложилась экономия средств (2,8 тыс. рублей)</t>
  </si>
  <si>
    <t>Мероприятия по антитеррористической защищенности в   муниципальных образовательных организациях</t>
  </si>
  <si>
    <t>Единовременная выплата молодым педагогам,  поступившим на работу в муниципальные образовательные организации в текущем году, в рамках реализации муниципального проекта «Будущее Тамани»</t>
  </si>
  <si>
    <t>Оплата произведена по фактическим затратам, в связи с расторжением муниципальных контрактов по ГСМ, потребность в средствах (730,4 тыс. рублей) отсутствовала</t>
  </si>
  <si>
    <t>Оплата произведена по фактически предоставленным документам, в результате сложилась экономия средств (0,3 тыс. рублей)</t>
  </si>
  <si>
    <t xml:space="preserve">Оплата произведена по фактически предоставленным документам, в результате сложилась экономия средств (0,1 тыс. рублей) </t>
  </si>
  <si>
    <t>Обеспечение повышения квалификации и переподготовки педагогических и руководящих кадров системы образования Темрюкского района, в рамках реализации мероприятий муниципального проекта «Будущее Тамани»</t>
  </si>
  <si>
    <t>Обеспечение бесплатным двухразовым питанием  детей-инвалидов (инвалидов), не являющихся обучающимися с ограниченными возможностями здоровья, получающих начальное общее, основное общее и среднее общее образование  в муниципальных общеобразовательных организациях, в том числе выплата компенсации обучающимся на дому</t>
  </si>
  <si>
    <t xml:space="preserve">В результате фактического выполнения мероприятия потребность в средствах в сумме 232,4 тыс. рублей отсутствовала (средства  краевого бюджета в сумме 232,4 тыс. рублей возвращены в краевой бюджет 19.01.2023 года)                                                   </t>
  </si>
  <si>
    <t xml:space="preserve">В результате фактического выполнения мероприятия потребность в средствах в сумме 328,1 тыс. рублей отсутствовала (средства  краевого бюджета в сумме 170,6 тыс. рублей возвращены в краевой бюджет 19.01.2023 года) </t>
  </si>
  <si>
    <t>Доп. соглашение на уменьшение ЛБО заключено 23.12.2022 года. Кассовое освоение средств произведено в размере 100% от суммы соглашения, Министерством образования, науки и молодежной политики Краснодарского края не уменьшены лимиты бюджетных обязательств согласно дополнительного соглашения в сумме 34475,0 тыс. рублей, из них средства федерального и краевого бюджетов в сумме - 32061,8 тыс. рублей</t>
  </si>
  <si>
    <t xml:space="preserve">В результате фактического выполнения мероприятия потребность в краевых средствах в сумме 617,0 тыс. рублей отсутствовала (средства  краевого бюджета в сумме 617,0 тыс. рублей возвращены в краевой бюджет 19.01.2023 года)  </t>
  </si>
  <si>
    <t>1.1.31</t>
  </si>
  <si>
    <t>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реализации регионального проекта «Патриотическое воспитание граждан Российской Федерации»</t>
  </si>
  <si>
    <t xml:space="preserve">В результате фактического выполнения мероприятия потребность в средствах в сумме 728,3 тыс. рублей отсутствовала (средства  краевого бюджета в сумме 728,3 тыс. рублей возвращены в краевой бюджет 19.01.2023 года) </t>
  </si>
  <si>
    <t>Создание и поддержание деятельности центров образования «Точка роста» различной направленности, в рамках реализации муниципального проекта «Одаренные дети Тамани»</t>
  </si>
  <si>
    <t>Обеспечение функционирования системы персонифицированного финансирования дополнительного образования, в том числе гранты в форме субсидии частным образовательным организациям, организациям, осуществляющим обучение, индивидуальным предпринимателям, государственным образовательным организациям, муниципальным образовательным организациям, в отношении которых органами местного самоуправления муниципального образования Темрюкский район не осуществляются функции и полномочия учредителя, в рамках реализации муниципального проекта «Одаренные дети Тамани»</t>
  </si>
  <si>
    <t>Оплата произведена по фактическим расходам, в результате округления  сложилась экономия средств (0,2 тыс. рублей)</t>
  </si>
  <si>
    <t>Внедрение целевой модели цифровой образовательной среды в  муниципальных общеобразовательных организациях, в рамках реализации муниципального проекта «Открытое образование Тамани»</t>
  </si>
  <si>
    <t>ПП 1  "ССтроительство, реконструкция, капитальный ремонт и ремонт автомобильных дорог общего пользования местного значения на территории Темрюкского района"</t>
  </si>
  <si>
    <t>Оплата произведена по фактически выполненным работам, в результате  сложилась экономия средств (59,5 тыс. рублей)</t>
  </si>
  <si>
    <t>Оплата произведена по фактическим затратам, в результате округления сложилась экономия средств (0,2 тыс. рублей)</t>
  </si>
  <si>
    <t>20</t>
  </si>
  <si>
    <t>Бюджетные средства не освоены в полном объеме (58,7 тыс. рублей) в связи с экономией средств сложившейся в результате фактических расходов (42,3 тыс. рублей), оплатой за поставку ГСМ (заправка автомобильным топливом осуществлялась по 31 декабря 2022 года включительно,  окончательный расчет произведен в январе 2023 года (16,4 тыс. рублей)</t>
  </si>
  <si>
    <t xml:space="preserve">Организация и проведение 
туристических фестивалей походов, лагерей, конкурсов, участие в краевых мероприятиях, направленных на поддержку и развитие массового молодежного туризма 
</t>
  </si>
  <si>
    <t xml:space="preserve">Организация и
проведение акций, фестивалей, соревнований, участие в краевых мероприятиях, 
направленных на пропаганду здорового образа жизни, поддержку развития молодежного спорта, движения воркаут, экстремальных видов спорта 
</t>
  </si>
  <si>
    <t xml:space="preserve">Организация и проведение  гражданско-патриотических акций, экскурсий, соревнований, 
лекций, круглых столов, встреч с ветеранами и мероприятий в рамках патриотического и духовно-нравственного воспитания граждан, в рамках реализации муниципального проекта "Достояние поколений"
</t>
  </si>
  <si>
    <t>Организация и проведение комплекса мероприятий «Марафон добра», в рамках реализации муниципального проекта "Добровольцы Тамани"</t>
  </si>
  <si>
    <t xml:space="preserve">Размещение информации в СМИ и сети Интернет о деятельности в сфере молодежной политики; создание и сопровождение Интернет-сайтов отдела по делам молодежи администрации муниципальногого образования Темрюкский район; изготовление информационно-имиджевой продукции 
</t>
  </si>
  <si>
    <t xml:space="preserve">Финансовое выполнение функций деятельности МКУ «МПЦ имени В.А. Ляхова», подведомственного отделу по делам молодежи администрации муниципального образования Темрюкский район 
</t>
  </si>
  <si>
    <t>Оплата произведена по фактическим затратам, в результате округления сложилась экономия средств  (0,1 тыс. рублей)</t>
  </si>
  <si>
    <t xml:space="preserve">Изготовление и приобретение служебных удостоверений народного дружинника </t>
  </si>
  <si>
    <t>Приобретение поощряющих подарков членам народных дружин, председателям советов профилактик, а также сотрудникам полиции</t>
  </si>
  <si>
    <t>Изготовление и приобретение листовок, направленных на профилактику различных видов преступлений, в рамках реализации муниципального проекта "Безопасный город"</t>
  </si>
  <si>
    <t>Приобретение технических средств для профилактики правонарушений и преступлений, врамках реализации муниципального проекта "Безопасный город"</t>
  </si>
  <si>
    <t>Постановлением администрации муниципального образования Темрюкский район от 20 декабря 2022 года № 2412 "О внесении изменений в постановление администрации муниципального образования Темрюкский район от 29 октября 2021 года № 1617 "Об утверждении муниципальной программы муниципального образования Темрюкский район "Развитие национальных культур и профилактика проявлений экстремизма" внесены изменения в части исключения в 2022 году мероприятий направленных на приобретение информационных материалов, направленных на гармонизацию межнациональных отношений, межнациональное и межконфессиональное согласие, профилактики проявлений экстремизма а также на участие в мероприятиях, направленных на гармонизацию межнациональных отношений и профилактику экстремизма в связи с ростом цен на печатную продукцию</t>
  </si>
  <si>
    <t>Выплата ежемесячного вознаграждения, причитающегося патронатным воспитателям за оказание услуг по осуществлению патронатного воспитания, и постинтернатного сопровождения</t>
  </si>
  <si>
    <t xml:space="preserve">Выплата ежемесячных денежных средств на содержание детей, нуждающихся в особой заботе государства, переданных на патронатное воспитание
</t>
  </si>
  <si>
    <t xml:space="preserve">Бюджетные средства не освоены в полном объеме (1,5 тыс. рублей) в связи с тем, что потребность расчитывалась по месяцам, однако фактически ребенок был передан не с первого числа месяца </t>
  </si>
  <si>
    <t>Бюджетные средства не освоены в полном объеме (1,4 тыс. рублей)  в связи с тем, что потребность расчитывалась по месяцам, однако фактически ребенок был передан не с первого числа месяца</t>
  </si>
  <si>
    <t>Бюджетные средства не освоены в полном объеме (333,9 тыс. рублей)  в связи с тем, что фактическое колличество было меньше, т.к. убыли в другие МО и субьекты</t>
  </si>
  <si>
    <t>Бюджетные средства не освоены в полном объеме (287,4 тыс. рублей) в связи с тем, что фактическое колличество было меньше, т.к. убыли в другие МО и субьекты</t>
  </si>
  <si>
    <t xml:space="preserve">в том числе: мероприятия по мониторингу реки, протекающей по территории муниципального образования Темрюкский район, в целях анализа обстановки и выявления возможных причин возникновения угрозы затопления населенных пунктов, а также факторов, способствующих возникновению затопления и подтопления
</t>
  </si>
  <si>
    <t>Бюджетные средства не освоены в полном объеме (39,1 тыс. рублей) по следующим причинам: 1) расторжение муниципальных контрактов по поставке ГСМ 19,7 тыс. рублей  (в связи с фактическим исполнением обязательств);  2) наличия кредиторской задолженности перед поставщиками по поставке ГСМ (19,4 тыс. рублей) (позднее представлением поставщиком документов для расчета (поступление документов на оплату после 25.12.2022 года) на приобретение ГСМ оплата произведена в январе 2023 года)</t>
  </si>
  <si>
    <t xml:space="preserve">Бюджетные средства не освоены в полном объеме (63,0 тыс. рублей) в связи с отсутствием оснований для формирования и утверждению  списков граждан, лишившихся жилого помещения в результате ЧС на территории Темрюкского района </t>
  </si>
  <si>
    <t>Бюджетные средства не освоены в полном объеме (63,0 тыс. рублей) в связи с отсутствием оснований для формирования и утверждения списков граждан (не наступление случаев пострадавших  в результате ЧС регионального и межмуниципального характера на территории Краснодарского края и членов семей граждан РФ, погибших (умерших) в результате этих ЧС) (63,0 тыс. рублей)</t>
  </si>
  <si>
    <t xml:space="preserve">Мероприятия для предупреждения чрезвычайных ситуаций на территории муниципального образования Темрюкский район, в рамках реализации муниципального проекта «Безопасный район» </t>
  </si>
  <si>
    <t>Бюджетные средства не освоены в полном объеме (2185,9 тыс. рублей, в том числе за счет средств краевого бюджета - 1136,7 тыс. рублей, местного бюджета - 1049,2 тыс. рублей)  в связи со сложившейся  экономией средств в результате проведения конкуретных процедур</t>
  </si>
  <si>
    <t>ПП 2 "Мероприятия по организации профессиональной деятельности аварийно-спасательной службы муниципального образования Темрюкский район"</t>
  </si>
  <si>
    <t>Бюджетные средства не освоены в полном объеме (131,5 тыс. рублей) по следующим причинам: 1) расторжение муниципальных контрактов по поставке ГСМ (10,6 тыс. рублей  (в связи с фактическим исполнением обязательств);  2) наличия кредиторской задолженности перед поставщиками по поставке ГСМ (120,9 тыс. рублей) (позднее представлением поставщиком документов для расчета (поступление документов на оплату после 25.12.2022 года) на приобретение ГСМ оплата произведена в январе 2023 года)</t>
  </si>
  <si>
    <t>17</t>
  </si>
  <si>
    <t>Изготовление и распространение информационно-справочных и презентационных материалов по вопросам развития малого и среднего предпринимательства, а также поддержки физическим лицам, применяющим специальный налоговый режим «Налог на профессиональный доход» в рамках реализации муниципального проекта «Малое и среднее предпринимательство и поддержка индивидуальной предпринимательской инициативы» муниципальное образование Темрюкский район Краснодарского края</t>
  </si>
  <si>
    <t>Содействие обучению субъектов малого и среднего предпринимательства и их работников, а также физическим лицам, применяющим специальный налоговый режим «Налог на профессиональный доход» в рамках реализации муниципального проекта «Малое и среднее предпринимательство и поддержка индивидуальной предпринимательской инициативы» муниципальное образование Темрюкский район Краснодарского края</t>
  </si>
  <si>
    <t xml:space="preserve">Обеспечение благоприятных условий для развития малого и среднего предпринимательства, а также для физических лиц применяющих специальный налоговый режим «Налог на профессиональный доход» (оказание консультационных услуг по развитию и ведению бизнеса, по организации сертификации товаров, по бухгалтерскому учету, заполнение деклараций для субъектов МСП, предоставление  рабочих мест на безвозмездной основе для субъектов МСП и самозанятых граждан) в рамках реализации муниципального проекта «Малое и среднее предпринимательство и поддержка индивидуальной предпринимательской инициативы» муниципальное образование Темрюкский район Краснодарского края
</t>
  </si>
  <si>
    <t>27</t>
  </si>
  <si>
    <t xml:space="preserve">Участие муниципальных служащих в обучающих семинарах и конференциях, в том числе в режиме видеоконференцсвязи </t>
  </si>
  <si>
    <t xml:space="preserve">Проведение цикла мероприятий, в рамках Международного фестиваля народного творчества 
«Голоса традиций»
</t>
  </si>
  <si>
    <t>Проведение цикла мероприятий, посвященных памятным датам коллективов и учреждений культуры Темрюкского района</t>
  </si>
  <si>
    <t xml:space="preserve">Проведение цикла мероприятий, посвященных юбилейным датам почетных и заслуженных работников культуры
и коллективов  района
</t>
  </si>
  <si>
    <t>1.2.8</t>
  </si>
  <si>
    <t>Проведение цикла мероприятий, посвященных Международному женскому дню</t>
  </si>
  <si>
    <t xml:space="preserve">Проведение цикла мероприятий, в рамках краевого фестиваля детского
творчества «Адрес
детства – Кубань»
</t>
  </si>
  <si>
    <t xml:space="preserve">Проведение цикла мероприятий, в рамках районного фестиваля народного творчества «Таманская музыкальная весна»
</t>
  </si>
  <si>
    <t>Участие одаренных детей и детских коллективов в различных  фестивалях - конкурсах, праздниках, поддержка социально ориентирован-ных инициатив, добровольческого (волонтерского) движения в области культуры и искусства.
Фонд поддержки одаренных детей (целевые стипендии).</t>
  </si>
  <si>
    <t>Бюджетные средства не освоены в полном объеме (120,9 тыс. рублей) по следующим причинам: 1) расторжение муниципальных контрактов по поставке ГСМ (30,7 тыс. рублей  (в связи с фактическим исполнение обязательств);  2) наличия кредиторской задолженности перед поставщиками по поставке ГСМ (29,2 тыс. рублей) (позднее представлением поставщиком документов для расчета (поступление документов на оплату после 25.12.2022 года) на приобретение ГСМ оплата произведена в январе 2023 года); 4) фактического расходов, исполнения муниципальных контрактов и округления  (61,0 тыс. рублей)</t>
  </si>
  <si>
    <t>Бюджетные средства не освоены в полном объеме  по следующим причинам: 1) расторжение муниципальных контрактов по поставке ГСМ (30,7 тыс. рублей  (в связи с фактическим исполнение обязательств);  2) наличия кредиторской задолженности перед поставщиками по поставке ГСМ (29,2 тыс. рублей) (позднее представлением поставщиком документов для расчета (поступление документов на оплату после 25.12.2022 года) на приобретение ГСМ оплата произведена в январе 2023 года); 4) фактического расходов, исполнения муниципальных контрактов и округления  (0,2 тыс. рублей)</t>
  </si>
  <si>
    <t>Оплата произведена по фактически затратам, в результате сложилась экономия средств (8,0 тыс. рублей)</t>
  </si>
  <si>
    <t>Бюджетные средства не освоены в полном объеме (26497,6 тыс. рублей) в связхи с судебными разбирательствами по объекту. Работы по контракту выполнены в 2020 году. Сдача объекта в эксплуатацию и оплата оставшейся суммы по контракту отложено на неопределенный срок (фактическая оплата оспаривается в судебном порядке)</t>
  </si>
  <si>
    <t>Бюджетные средства освоены не в полном объеме (262,9 тыс. рублей) в связи с переходящими муниципальными контрактами на осуществление технологического присоединения энергопринимающих устройств по объекту, окончательный расчет произведен после подписания  акта присоединения в феврале 2023 года, оплата произведена в полном объеме</t>
  </si>
  <si>
    <t xml:space="preserve">Оплата произведена по фактическим затратам, в феврале 2023 года произведен возврат дебиторской задолженности (0,2 тыс. рублей) </t>
  </si>
  <si>
    <t>Оплата произведена по фактическим затратам, в результате сложилась экономия средств (55,7 тыс. рублей)</t>
  </si>
  <si>
    <t>Бюджетные средства не освоены в полном объеме  в связи с оплатой за поставку ГСМ (заправка автомобильным топливом осуществлялась по 31 декабря 2022 года включительно,  окончательный расчет произведен в январе 2023 года (760,4 тыс. рублей)</t>
  </si>
  <si>
    <t xml:space="preserve">Поддержка общественных объединений ветеранов войны, труда, Вооруженных Сил и правоохранительных органов, на финансирование расходов, связанных с осуществлением  ими своей уставной деятельности, в том числе проведение мероприятий
</t>
  </si>
  <si>
    <t>Предоставление социальной поддержки отделным категриям работников МБУ "Спортивная школа "Виктория", осуществляющим подготовку спортивного резерва</t>
  </si>
  <si>
    <t>Бюджетные средства не освоены в полном объеме в связи с осуществлением фактических расходов и округления (0,1 тыс. рублей)</t>
  </si>
  <si>
    <t>Бюджетные средства не освоены в полном объеме в связи с осуществлением фактических расходов и округления (0,2 тыс. рублей)</t>
  </si>
  <si>
    <t xml:space="preserve">        1.1.2</t>
  </si>
  <si>
    <t xml:space="preserve">Приобретение почетных грамот, фоторамок, приветственных адресов, дипломов для награждения передовиков агропромышленного комплекса, победителей соревнования, ленты для награждения победителей соревнования
агропромышленного комплекса по итогам года, букеты цветов для награждения передовиков производства, победителей
соревнования
</t>
  </si>
  <si>
    <t xml:space="preserve">        1.1.4</t>
  </si>
  <si>
    <t xml:space="preserve">Приобретение кубков и других призов для лучших участников сельскохозяйствен
ных ярмарок (осенней, предновогодней), праздников «Таманская Лоза»,  «Легенды Тамани», фестиваля «Арбузный рай», районного праздника Урожая
</t>
  </si>
  <si>
    <t>Бюджетные средства не освоены в полном объеме в связи с незаключение муниципальным образованием Темрюкский район с департаментом ветеринарии Краснодарского края соглашения о предоставлении субвенции по причине низкой стоимости услуги на отлов, содержание и подбор одной единицы безнадзорного животного по одной государственной программе  (7,4 тыс. рублей)</t>
  </si>
  <si>
    <t xml:space="preserve">Предоставление субсидий  гражданам, ведущим личное подсобное хозяйство, крестьянским (фермерским) хозяйствам, 
индивидуальным предпринимателям, ведущим деятельность в области производства мяса крупного рогатого скота на территории муниципального образования Темрюкский район, в рамках реализации муниципального проекта «Развитие мясного скотоводства»  
</t>
  </si>
  <si>
    <t>Предоставление субсидий  гражданам, ведущим личное подсобное хозяйство, крестьянским (фермерским) хозяйствам, индивидуальным предпринимателям, ведущим деятельность в области производства  овощей на территории муниципального образования Темрюкский район, в рамках реализации  муниципального проекта «Развитие овощеводства закрытого грунта»</t>
  </si>
  <si>
    <t xml:space="preserve">Предоставление субсидий  
гражданам, ведущим личное подсобное хозяйство, крестьянским (фермерским) хозяйствам, индивидуальным предпринимателям, ведущим деятельность в области производства  садоводства на территории муниципального образования Темрюкский район, в рамках реализации муниципального проекта «Развитие садоводства закрытого грунта»
»
</t>
  </si>
  <si>
    <t>Бюджетные средства не освоены в полном объеме в связи с поздним представлением поставщиком документов для расчета (поступление документов на оплату после 25.12.2022 года) на поставку ГСМ оплата произведена в январе 2023 года (10,9 тыс. рублей)</t>
  </si>
  <si>
    <t xml:space="preserve">Развитие социальной инфраструктуры в части организации, сопровождения проектирования, строительства, реконструкции и капитального ремонта объектов капитального строительства в сфере образования
</t>
  </si>
  <si>
    <t xml:space="preserve">Водно-спортивная гребная база, расположенная по адресу: Краснодарский край, г. Темрюк, 
ул. Холодова, 15, в рамках реализации муниципального проекта «Строительство водно-спортивной гребной базы»
</t>
  </si>
  <si>
    <t xml:space="preserve">Строительство центра единоборств в г. Темрюке, в рамках реализации муниципального проекта «Строительство центра единоборств»
</t>
  </si>
  <si>
    <t>Спортивный комплекс с плавательным бассейном по ул. Анджиевского в   г. Темрюке, в рамках реализациии муниципального проекта «Строительство спортивного комплекса с плавательным бассейном по ул. Анджиевского в    г. Темрюке»</t>
  </si>
  <si>
    <t>1.6.1.1</t>
  </si>
  <si>
    <t xml:space="preserve">Общеобразовательная школа на 1100 мест по ул. Юбилейная в   гор. Темрюк Темрюкского района Краснодарского края </t>
  </si>
  <si>
    <t xml:space="preserve">Реконструкция МБОУ СОШ № 8 в пос. Сенной Темрюкского района Краснодарского края.  I этап: Строительство спортивного корпуса </t>
  </si>
  <si>
    <t>Реконструкция МБОУ ООШ №26 в пос. Прогресс  Темрюкского района Краснодарского края. I этап:  Строительство спортивного блока</t>
  </si>
  <si>
    <t>Оплата произведена по фактическим затратам, сложилась экономия средств за счет округления в сумме (0,1 тыс. рублей)</t>
  </si>
  <si>
    <t xml:space="preserve"> Муниципальный контракт № 25-11-03174-ПНР/19 "Поставка газа с 01.01.2019 года  по 31.03.2019 года в период пусконаладочных работ по объекту: "Подключение (технологическое присоединение) к зданию котельной детского сада" заключен 25.03.2019 года на сумму 312,9 тыс. рублей, со сроком исполнения до 30.03.2019 года неисполнен в связи с произошедшей технической ошибкой в расчете стоимости контракта на поставку газа в 2018 году на период пусконаладочных работ, ведется судебное разбирательство</t>
  </si>
  <si>
    <t>1. Заключен МК на оплату электрической энергии на сумму 548,0 тыс.рублей, со сроком исполнения до 18.01.2023 года, МК не закрыт в связи с тем ожидается возрат излишне уплаченных средств. В результате фактического выполнения мероприятия сложилась экономия средств в сумме 5319,7тыс. рублей, в том числе за счет средств краевого бюджета - 5045,8 тыс. рублей</t>
  </si>
  <si>
    <t xml:space="preserve">1. Заключен муниципальный контракт на проектирование объекта на сумму 3300,0 тыс.рублей со сроком исполнения до 15.11.2021 года. Подрядчиком нарушены сроки выполнения работ. Муниципальный контракт на разработку ПСД неисполнен в связи с отсутствием гос. экспертизы (подрядная организация затягивает прохождение государственной экспертизы, срок нарушен, получение положительного заключение планируется на 1 квартал 2023 года, ведется претензионная работа). 2. Заключен муниципальный контракт на технологическое присоединение к сетям газоснабжения 07.06.2022 года на сумму 373,3 тыся. руб., осуществлена предоплата 186,7 тыс. руб. Срок исполнения контракта будет осуществлено по окончанию строительства основного объекта  </t>
  </si>
  <si>
    <t xml:space="preserve">1. Муниципальный контракт на подключение к сетям энергоснабжения заключен 05.11.2020 года на сумму 120,1 тыс. рублей, со сроком исполнения до 10.02.2022 года. В 2020 году была произведена предоплата (18,1 тыс.рублей), в 2021 году была произведена предоплата (35,9 тыс.рублей). Контракт находится на исполнении (контракт будет исполнен по факту подключения построенного объекта согласно условиям контракта) 2. Муниципальный контракт на подключение к сетям газораспределения заключен 11.12.2020 года на сумму 172,3 тыс. рублей, со сроком исполнения до 30.06.2022 года. В 2020 году осуществлена предоплата (43,1 тыс.рублей), в 2021 году осуществлена предоплата (103,4 тыс.рублей). Контракт находится на исполнении. </t>
  </si>
  <si>
    <t>1. Муниципальный контракт на подключение (технологическое присоединение) объекта капитального строительства к сети газораспределения заключен 11.12.2020 года  на сумму 2122,8 тыс. рублей, со сроком исполнения до 30.06.2022 года. В 2020 году произведена предоплата (530,7 тыс. рублей), в 2021 году (1273,7 тыс. рублей)</t>
  </si>
  <si>
    <t xml:space="preserve">Муниципальный контракт на подключение к сетям энергоснабжения заключен 05.11.2020 года на сумму  120,1 тыс. рублей, со сроком исполнения до 10.02.2022 года. В 2020 году была произведена предоплата (18,1 тыс.рублей), в 2021 году (35,9 тыс.рублей). Контракт находится на исполнении (контракт будет исполнен по факту подключения построенного объекта согласно условиям контракта). Проектирование объекта ведется за счет средств благотворительной организации </t>
  </si>
  <si>
    <t xml:space="preserve">07.06.2022 заключен муниципальный контракт на технологическое присоединение к сетям газоснабжения, стоимостью 266,3 тыс. руб.осуществлена предоплата 133,2 тыс. руб. Срок исполнения контракта будет осуществлен после завершения строительства основного объекта. Проектирование объекта ведется за счет средств благотворительной организации   </t>
  </si>
  <si>
    <t>1. Заключен МК на выполнение строительства объекта на сумму 59562,9 тыс.руб. со сроком исполнения до 30.04.2023 г. 2. Заключен МК на осуществление авторского надзора на сумму 490,3 тыс.руб. со сроком исполнения до 30.04.2023 г.</t>
  </si>
  <si>
    <t xml:space="preserve">Муниципальный контракт на строительство объекта заключен 06.07.2022 на сумму 43074,3 тыс.руб. со сроком исполнения до 15.12.2022 г. По контракту осуществлена предоплата 21537,2 тыс.руб. (50 %), оплата 2029,3 тыс. рублей. МК не исполнен по причине нарушения обязательств (просрочка) по выполнению работ. Заключен МК на ведение авторского надзора на сумму 524,2 тыс. рублей,осуществлена предоплата 50%, на остатк суммы МК расторгли 30.12.2022 года. </t>
  </si>
  <si>
    <t>33</t>
  </si>
  <si>
    <t>МП "Перспективное развитие наружной рекламы"</t>
  </si>
  <si>
    <t>-</t>
  </si>
  <si>
    <t>Срок реализации муниципальной программы предусмотрен с 2022 по 2025 годы, финансирование мероприятий в 2022 году не осуществлялось</t>
  </si>
  <si>
    <t xml:space="preserve">1. Заключен муниципальный контракт (далее - МК) на строительство объекта «Офис врача общей практики, расположенного по адресу: Краснодарский край, Темрюкский район, пос. Кучугуры, ул. Рабочая, 60» на сумму 22595,2 тыс.руб., срок исполнения 19.12.2022 года. Объект введен в эксплуатацию 30.12.2022 г., но Подрядчиком не подписан КС-11  (сумма неисполненных обязательств 2676,1 тыс. рублей). Нарушен срок исполнения контракта. По муниципальному контракту имеется дебиторская задолженность 998,9 тыс.руб.  В настоящее время на объекте ведутся дополнительные работы; 2. Заключен МК на технологическое присоединение к сетям холододного водоснабжения на сумму 286,0 тыс.рублей не закрыт по причине просрочки договора по строительству объекта, по допсоглашению уменьшена сумма МК до 198,0 тыс. рублей. Обязательства по контракту исполнены в полном объеме в феврале 2023 года. 3. Заключен МК на осуществление технологического присоединения к сетям газораспределения на сумму 42,0 тыс.руб., осуществлена предоплата в размере 12,6 тыс.руб.. МК будет исполнен после закрытия контракта по строительству объекта (29,4 тыс. рублей). 4. В результате фактического выполнения мероприятия сложилась экономия краевых средств в сумме 4853,7 тыс. рублей. 5 В результате заключенных муниципальных контрактов потребность в лимитах (в пределах выделенных сумм по соглашениям) в сумме 7890,3 тыс. рублей отсутствовала.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</si>
</sst>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theme="1"/>
      <name val="Calibri"/>
      <family val="2"/>
      <charset val="204"/>
      <scheme val="minor"/>
    </font>
    <font>
      <sz val="11"/>
      <color theme="1"/>
      <name val="Calibri"/>
      <family val="2"/>
      <scheme val="minor"/>
    </font>
    <font>
      <sz val="11"/>
      <name val="Times New Roman"/>
      <family val="1"/>
      <charset val="204"/>
    </font>
    <font>
      <b/>
      <sz val="11"/>
      <name val="Times New Roman"/>
      <family val="1"/>
      <charset val="204"/>
    </font>
    <font>
      <sz val="11"/>
      <color indexed="8"/>
      <name val="Calibri"/>
      <family val="2"/>
    </font>
    <font>
      <b/>
      <i/>
      <sz val="11"/>
      <name val="Times New Roman"/>
      <family val="1"/>
      <charset val="204"/>
    </font>
    <font>
      <i/>
      <sz val="11"/>
      <name val="Times New Roman"/>
      <family val="1"/>
      <charset val="204"/>
    </font>
    <font>
      <sz val="14"/>
      <name val="Times New Roman"/>
      <family val="1"/>
      <charset val="204"/>
    </font>
  </fonts>
  <fills count="5">
    <fill>
      <patternFill patternType="none"/>
    </fill>
    <fill>
      <patternFill patternType="gray125"/>
    </fill>
    <fill>
      <patternFill patternType="solid">
        <fgColor indexed="26"/>
      </patternFill>
    </fill>
    <fill>
      <patternFill patternType="solid">
        <fgColor theme="0"/>
        <bgColor indexed="64"/>
      </patternFill>
    </fill>
    <fill>
      <patternFill patternType="solid">
        <fgColor rgb="FFFFFFFF"/>
        <bgColor rgb="FFFFFFCC"/>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s>
  <cellStyleXfs count="3">
    <xf numFmtId="0" fontId="0" fillId="0" borderId="0"/>
    <xf numFmtId="0" fontId="1" fillId="0" borderId="0"/>
    <xf numFmtId="0" fontId="4" fillId="2" borderId="4" applyNumberFormat="0" applyFont="0" applyAlignment="0" applyProtection="0"/>
  </cellStyleXfs>
  <cellXfs count="81">
    <xf numFmtId="0" fontId="0" fillId="0" borderId="0" xfId="0"/>
    <xf numFmtId="0" fontId="2" fillId="3" borderId="0" xfId="0" applyFont="1" applyFill="1" applyAlignment="1">
      <alignment horizontal="center" vertical="top" wrapText="1"/>
    </xf>
    <xf numFmtId="0" fontId="3" fillId="3" borderId="0" xfId="0" applyFont="1" applyFill="1" applyAlignment="1">
      <alignment horizontal="center" vertical="top" wrapText="1"/>
    </xf>
    <xf numFmtId="164" fontId="3" fillId="3" borderId="1" xfId="0" applyNumberFormat="1" applyFont="1" applyFill="1" applyBorder="1" applyAlignment="1">
      <alignment horizontal="center" vertical="top" wrapText="1"/>
    </xf>
    <xf numFmtId="49" fontId="3" fillId="3" borderId="1" xfId="0" applyNumberFormat="1" applyFont="1" applyFill="1" applyBorder="1" applyAlignment="1">
      <alignment horizontal="center" vertical="top" wrapText="1"/>
    </xf>
    <xf numFmtId="0" fontId="3" fillId="3" borderId="1" xfId="0" applyFont="1" applyFill="1" applyBorder="1" applyAlignment="1">
      <alignment horizontal="left" vertical="top" wrapText="1"/>
    </xf>
    <xf numFmtId="49" fontId="2" fillId="3" borderId="0" xfId="0" applyNumberFormat="1" applyFont="1" applyFill="1" applyAlignment="1">
      <alignment horizontal="center" vertical="top" wrapText="1"/>
    </xf>
    <xf numFmtId="0" fontId="2" fillId="3" borderId="0" xfId="0" applyFont="1" applyFill="1" applyAlignment="1">
      <alignment horizontal="left" vertical="top" wrapText="1"/>
    </xf>
    <xf numFmtId="164" fontId="2" fillId="3" borderId="0" xfId="0" applyNumberFormat="1" applyFont="1" applyFill="1" applyAlignment="1">
      <alignment horizontal="center" vertical="top" wrapText="1"/>
    </xf>
    <xf numFmtId="164" fontId="2" fillId="3" borderId="0" xfId="0" applyNumberFormat="1" applyFont="1" applyFill="1" applyBorder="1" applyAlignment="1">
      <alignment horizontal="right" vertical="top" wrapText="1"/>
    </xf>
    <xf numFmtId="0" fontId="3" fillId="3" borderId="0" xfId="0" applyFont="1" applyFill="1" applyAlignment="1">
      <alignment vertical="top" wrapText="1"/>
    </xf>
    <xf numFmtId="164" fontId="3" fillId="3" borderId="0" xfId="0" applyNumberFormat="1" applyFont="1" applyFill="1" applyAlignment="1">
      <alignment vertical="top" wrapText="1"/>
    </xf>
    <xf numFmtId="1" fontId="3" fillId="3" borderId="1" xfId="0" applyNumberFormat="1" applyFont="1" applyFill="1" applyBorder="1" applyAlignment="1">
      <alignment horizontal="center" vertical="top" wrapText="1"/>
    </xf>
    <xf numFmtId="1" fontId="3" fillId="3" borderId="0" xfId="0" applyNumberFormat="1" applyFont="1" applyFill="1" applyAlignment="1">
      <alignment horizontal="center" vertical="top" wrapText="1"/>
    </xf>
    <xf numFmtId="49" fontId="3" fillId="3" borderId="1" xfId="1" applyNumberFormat="1" applyFont="1" applyFill="1" applyBorder="1" applyAlignment="1">
      <alignment horizontal="center" vertical="top" wrapText="1"/>
    </xf>
    <xf numFmtId="0" fontId="3" fillId="3" borderId="1" xfId="1" applyFont="1" applyFill="1" applyBorder="1" applyAlignment="1">
      <alignment horizontal="left" vertical="top" wrapText="1"/>
    </xf>
    <xf numFmtId="0" fontId="5" fillId="3" borderId="1" xfId="1" applyFont="1" applyFill="1" applyBorder="1" applyAlignment="1">
      <alignment horizontal="left" vertical="top" wrapText="1"/>
    </xf>
    <xf numFmtId="164" fontId="5" fillId="3" borderId="1" xfId="0" applyNumberFormat="1" applyFont="1" applyFill="1" applyBorder="1" applyAlignment="1">
      <alignment horizontal="center" vertical="top" wrapText="1"/>
    </xf>
    <xf numFmtId="0" fontId="5" fillId="3" borderId="0" xfId="0" applyFont="1" applyFill="1" applyAlignment="1">
      <alignment horizontal="center" vertical="top" wrapText="1"/>
    </xf>
    <xf numFmtId="49" fontId="2" fillId="3" borderId="1" xfId="0" applyNumberFormat="1" applyFont="1" applyFill="1" applyBorder="1" applyAlignment="1">
      <alignment horizontal="center" vertical="top"/>
    </xf>
    <xf numFmtId="0" fontId="2" fillId="3" borderId="1" xfId="0" applyFont="1" applyFill="1" applyBorder="1" applyAlignment="1">
      <alignment horizontal="left" vertical="top" wrapText="1"/>
    </xf>
    <xf numFmtId="164" fontId="2" fillId="3" borderId="1" xfId="0" applyNumberFormat="1" applyFont="1" applyFill="1" applyBorder="1" applyAlignment="1">
      <alignment horizontal="center" vertical="top"/>
    </xf>
    <xf numFmtId="164" fontId="2" fillId="3" borderId="1" xfId="0" applyNumberFormat="1" applyFont="1" applyFill="1" applyBorder="1" applyAlignment="1">
      <alignment horizontal="center" vertical="top" wrapText="1"/>
    </xf>
    <xf numFmtId="164" fontId="6" fillId="3" borderId="1" xfId="0" applyNumberFormat="1" applyFont="1" applyFill="1" applyBorder="1" applyAlignment="1">
      <alignment horizontal="center" vertical="top" wrapText="1"/>
    </xf>
    <xf numFmtId="0" fontId="6" fillId="3" borderId="0" xfId="0" applyFont="1" applyFill="1" applyAlignment="1">
      <alignment horizontal="center" vertical="top" wrapText="1"/>
    </xf>
    <xf numFmtId="0" fontId="2" fillId="3" borderId="1" xfId="0" applyFont="1" applyFill="1" applyBorder="1" applyAlignment="1">
      <alignment horizontal="center" vertical="top" wrapText="1"/>
    </xf>
    <xf numFmtId="49" fontId="5" fillId="3" borderId="1" xfId="1" applyNumberFormat="1" applyFont="1" applyFill="1" applyBorder="1" applyAlignment="1">
      <alignment horizontal="center" vertical="top" wrapText="1"/>
    </xf>
    <xf numFmtId="49" fontId="2" fillId="0" borderId="1" xfId="0" applyNumberFormat="1" applyFont="1" applyFill="1" applyBorder="1" applyAlignment="1">
      <alignment horizontal="center" vertical="top"/>
    </xf>
    <xf numFmtId="0" fontId="2" fillId="0" borderId="0" xfId="0" applyFont="1" applyAlignment="1">
      <alignment horizontal="left" vertical="top" wrapText="1"/>
    </xf>
    <xf numFmtId="0" fontId="2" fillId="0" borderId="1" xfId="0" applyFont="1" applyFill="1" applyBorder="1" applyAlignment="1">
      <alignment vertical="top" wrapText="1"/>
    </xf>
    <xf numFmtId="0" fontId="2" fillId="0" borderId="0" xfId="0" applyFont="1" applyAlignment="1">
      <alignment vertical="top" wrapText="1"/>
    </xf>
    <xf numFmtId="0" fontId="2" fillId="0" borderId="1" xfId="0" applyFont="1" applyFill="1" applyBorder="1" applyAlignment="1">
      <alignment horizontal="left" vertical="top"/>
    </xf>
    <xf numFmtId="0" fontId="5" fillId="3" borderId="1" xfId="0" applyFont="1" applyFill="1" applyBorder="1" applyAlignment="1">
      <alignment horizontal="left" vertical="top" wrapText="1"/>
    </xf>
    <xf numFmtId="49" fontId="2" fillId="3" borderId="1" xfId="1" applyNumberFormat="1" applyFont="1" applyFill="1" applyBorder="1" applyAlignment="1">
      <alignment horizontal="center" vertical="top" wrapText="1"/>
    </xf>
    <xf numFmtId="49" fontId="2" fillId="4" borderId="1" xfId="0" applyNumberFormat="1" applyFont="1" applyFill="1" applyBorder="1" applyAlignment="1" applyProtection="1">
      <alignment horizontal="center" vertical="top" wrapText="1"/>
    </xf>
    <xf numFmtId="0" fontId="2" fillId="4" borderId="1" xfId="0" applyFont="1" applyFill="1" applyBorder="1" applyAlignment="1" applyProtection="1">
      <alignment vertical="top" wrapText="1"/>
    </xf>
    <xf numFmtId="49" fontId="2" fillId="4" borderId="2" xfId="0" applyNumberFormat="1" applyFont="1" applyFill="1" applyBorder="1" applyAlignment="1" applyProtection="1">
      <alignment vertical="top" wrapText="1"/>
    </xf>
    <xf numFmtId="0" fontId="2" fillId="4" borderId="2" xfId="0" applyFont="1" applyFill="1" applyBorder="1" applyAlignment="1" applyProtection="1">
      <alignment vertical="top" wrapText="1"/>
    </xf>
    <xf numFmtId="0" fontId="2" fillId="4" borderId="1" xfId="0" applyFont="1" applyFill="1" applyBorder="1" applyAlignment="1" applyProtection="1">
      <alignment horizontal="center" vertical="top" wrapText="1"/>
    </xf>
    <xf numFmtId="49" fontId="2" fillId="4" borderId="1" xfId="0" applyNumberFormat="1" applyFont="1" applyFill="1" applyBorder="1" applyAlignment="1" applyProtection="1">
      <alignment vertical="top" wrapText="1"/>
    </xf>
    <xf numFmtId="14" fontId="2" fillId="3" borderId="1" xfId="0" applyNumberFormat="1" applyFont="1" applyFill="1" applyBorder="1" applyAlignment="1">
      <alignment horizontal="center" vertical="top"/>
    </xf>
    <xf numFmtId="49" fontId="2" fillId="3" borderId="1" xfId="0" applyNumberFormat="1" applyFont="1" applyFill="1" applyBorder="1" applyAlignment="1">
      <alignment horizontal="center" vertical="top" wrapText="1"/>
    </xf>
    <xf numFmtId="164" fontId="3" fillId="3" borderId="1" xfId="0" applyNumberFormat="1" applyFont="1" applyFill="1" applyBorder="1" applyAlignment="1">
      <alignment horizontal="center" vertical="top"/>
    </xf>
    <xf numFmtId="0" fontId="2" fillId="3" borderId="1" xfId="1" applyFont="1" applyFill="1" applyBorder="1" applyAlignment="1">
      <alignment horizontal="left" vertical="top" wrapText="1"/>
    </xf>
    <xf numFmtId="1" fontId="2" fillId="3" borderId="1" xfId="0" applyNumberFormat="1" applyFont="1" applyFill="1" applyBorder="1" applyAlignment="1">
      <alignment horizontal="left" vertical="top" wrapText="1"/>
    </xf>
    <xf numFmtId="49" fontId="2" fillId="3" borderId="2" xfId="0" applyNumberFormat="1" applyFont="1" applyFill="1" applyBorder="1" applyAlignment="1">
      <alignment vertical="top" wrapText="1"/>
    </xf>
    <xf numFmtId="0" fontId="2" fillId="3" borderId="2" xfId="0" applyFont="1" applyFill="1" applyBorder="1" applyAlignment="1">
      <alignment horizontal="left" vertical="top" wrapText="1"/>
    </xf>
    <xf numFmtId="49" fontId="2" fillId="3" borderId="1" xfId="0" applyNumberFormat="1" applyFont="1" applyFill="1" applyBorder="1" applyAlignment="1">
      <alignment vertical="top" wrapText="1"/>
    </xf>
    <xf numFmtId="0" fontId="2" fillId="3" borderId="1" xfId="0" applyFont="1" applyFill="1" applyBorder="1" applyAlignment="1">
      <alignment vertical="top" wrapText="1"/>
    </xf>
    <xf numFmtId="164" fontId="2" fillId="3" borderId="2" xfId="0" applyNumberFormat="1" applyFont="1" applyFill="1" applyBorder="1" applyAlignment="1">
      <alignment horizontal="center" vertical="top"/>
    </xf>
    <xf numFmtId="164" fontId="2" fillId="3" borderId="2" xfId="0" applyNumberFormat="1" applyFont="1" applyFill="1" applyBorder="1" applyAlignment="1">
      <alignment horizontal="center" vertical="top" wrapText="1"/>
    </xf>
    <xf numFmtId="49" fontId="2" fillId="3" borderId="2" xfId="0" applyNumberFormat="1" applyFont="1" applyFill="1" applyBorder="1" applyAlignment="1">
      <alignment horizontal="center" vertical="top"/>
    </xf>
    <xf numFmtId="164" fontId="2" fillId="3" borderId="3" xfId="0" applyNumberFormat="1" applyFont="1" applyFill="1" applyBorder="1" applyAlignment="1">
      <alignment horizontal="center" vertical="top"/>
    </xf>
    <xf numFmtId="164" fontId="2" fillId="3" borderId="3" xfId="0" applyNumberFormat="1" applyFont="1" applyFill="1" applyBorder="1" applyAlignment="1">
      <alignment horizontal="center" vertical="top" wrapText="1"/>
    </xf>
    <xf numFmtId="0" fontId="2" fillId="3" borderId="2" xfId="0" applyFont="1" applyFill="1" applyBorder="1" applyAlignment="1">
      <alignment vertical="top" wrapText="1"/>
    </xf>
    <xf numFmtId="14" fontId="2" fillId="0" borderId="1" xfId="0" applyNumberFormat="1" applyFont="1" applyFill="1" applyBorder="1" applyAlignment="1">
      <alignment horizontal="center" vertical="top" wrapText="1"/>
    </xf>
    <xf numFmtId="49" fontId="2" fillId="0" borderId="1" xfId="0" applyNumberFormat="1" applyFont="1" applyFill="1" applyBorder="1" applyAlignment="1">
      <alignment horizontal="center" vertical="top" wrapText="1"/>
    </xf>
    <xf numFmtId="14" fontId="2" fillId="3" borderId="1" xfId="0" applyNumberFormat="1" applyFont="1" applyFill="1" applyBorder="1" applyAlignment="1">
      <alignment horizontal="center" vertical="top" wrapText="1"/>
    </xf>
    <xf numFmtId="49" fontId="2" fillId="3" borderId="2" xfId="0" applyNumberFormat="1" applyFont="1" applyFill="1" applyBorder="1" applyAlignment="1">
      <alignment horizontal="center" vertical="top" wrapText="1"/>
    </xf>
    <xf numFmtId="0" fontId="2" fillId="3" borderId="1" xfId="0" applyNumberFormat="1" applyFont="1" applyFill="1" applyBorder="1" applyAlignment="1">
      <alignment horizontal="center" vertical="top" wrapText="1"/>
    </xf>
    <xf numFmtId="164" fontId="7" fillId="3" borderId="0" xfId="0" applyNumberFormat="1" applyFont="1" applyFill="1" applyAlignment="1">
      <alignment horizontal="center" vertical="top" wrapText="1"/>
    </xf>
    <xf numFmtId="0" fontId="7" fillId="3" borderId="0" xfId="0" applyFont="1" applyFill="1" applyAlignment="1">
      <alignment horizontal="center" vertical="top" wrapText="1"/>
    </xf>
    <xf numFmtId="164" fontId="2" fillId="3" borderId="0" xfId="0" applyNumberFormat="1" applyFont="1" applyFill="1" applyAlignment="1">
      <alignment horizontal="center" vertical="top" wrapText="1"/>
    </xf>
    <xf numFmtId="164" fontId="7" fillId="3" borderId="0" xfId="0" applyNumberFormat="1" applyFont="1" applyFill="1" applyAlignment="1">
      <alignment horizontal="right" wrapText="1"/>
    </xf>
    <xf numFmtId="49" fontId="2" fillId="3" borderId="2" xfId="0" applyNumberFormat="1" applyFont="1" applyFill="1" applyBorder="1" applyAlignment="1">
      <alignment horizontal="center" vertical="top"/>
    </xf>
    <xf numFmtId="49" fontId="2" fillId="3" borderId="3" xfId="0" applyNumberFormat="1" applyFont="1" applyFill="1" applyBorder="1" applyAlignment="1">
      <alignment horizontal="center" vertical="top"/>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164" fontId="2" fillId="3" borderId="2" xfId="0" applyNumberFormat="1" applyFont="1" applyFill="1" applyBorder="1" applyAlignment="1">
      <alignment horizontal="center" vertical="top"/>
    </xf>
    <xf numFmtId="164" fontId="2" fillId="3" borderId="3" xfId="0" applyNumberFormat="1" applyFont="1" applyFill="1" applyBorder="1" applyAlignment="1">
      <alignment horizontal="center" vertical="top"/>
    </xf>
    <xf numFmtId="0" fontId="7" fillId="3" borderId="0" xfId="0" applyFont="1" applyFill="1" applyAlignment="1">
      <alignment horizontal="left" wrapText="1"/>
    </xf>
    <xf numFmtId="164" fontId="2" fillId="3" borderId="2" xfId="0" applyNumberFormat="1" applyFont="1" applyFill="1" applyBorder="1" applyAlignment="1">
      <alignment horizontal="center" vertical="top" wrapText="1"/>
    </xf>
    <xf numFmtId="164" fontId="2" fillId="3" borderId="3" xfId="0" applyNumberFormat="1" applyFont="1" applyFill="1" applyBorder="1" applyAlignment="1">
      <alignment horizontal="center" vertical="top" wrapText="1"/>
    </xf>
    <xf numFmtId="0" fontId="3" fillId="3" borderId="0" xfId="0" applyFont="1" applyFill="1" applyAlignment="1">
      <alignment horizontal="center" vertical="top" wrapText="1"/>
    </xf>
    <xf numFmtId="164" fontId="2" fillId="3" borderId="0" xfId="0" applyNumberFormat="1" applyFont="1" applyFill="1" applyBorder="1" applyAlignment="1">
      <alignment horizontal="center" vertical="top" wrapText="1"/>
    </xf>
    <xf numFmtId="164" fontId="2" fillId="3" borderId="0" xfId="0" applyNumberFormat="1" applyFont="1" applyFill="1" applyBorder="1" applyAlignment="1">
      <alignment horizontal="right" vertical="top" wrapText="1"/>
    </xf>
    <xf numFmtId="49" fontId="3" fillId="3" borderId="1" xfId="0" applyNumberFormat="1" applyFont="1" applyFill="1" applyBorder="1" applyAlignment="1">
      <alignment horizontal="center" vertical="top" wrapText="1"/>
    </xf>
    <xf numFmtId="0" fontId="3" fillId="3" borderId="1" xfId="0" applyFont="1" applyFill="1" applyBorder="1" applyAlignment="1">
      <alignment horizontal="center" vertical="top" wrapText="1"/>
    </xf>
    <xf numFmtId="164" fontId="3" fillId="3" borderId="1" xfId="0" applyNumberFormat="1" applyFont="1" applyFill="1" applyBorder="1" applyAlignment="1">
      <alignment horizontal="center" vertical="top" wrapText="1"/>
    </xf>
    <xf numFmtId="164" fontId="3" fillId="3" borderId="2" xfId="0" applyNumberFormat="1" applyFont="1" applyFill="1" applyBorder="1" applyAlignment="1">
      <alignment horizontal="center" vertical="top" wrapText="1"/>
    </xf>
    <xf numFmtId="164" fontId="3" fillId="3" borderId="3" xfId="0" applyNumberFormat="1" applyFont="1" applyFill="1" applyBorder="1" applyAlignment="1">
      <alignment horizontal="center" vertical="top" wrapText="1"/>
    </xf>
  </cellXfs>
  <cellStyles count="3">
    <cellStyle name="Обычный" xfId="0" builtinId="0"/>
    <cellStyle name="Обычный 2" xfId="1"/>
    <cellStyle name="Примечание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8"/>
  <sheetViews>
    <sheetView tabSelected="1" view="pageBreakPreview" zoomScale="85" zoomScaleNormal="100" zoomScaleSheetLayoutView="85" workbookViewId="0">
      <selection activeCell="U2" sqref="U2"/>
    </sheetView>
  </sheetViews>
  <sheetFormatPr defaultRowHeight="15" x14ac:dyDescent="0.25"/>
  <cols>
    <col min="1" max="1" width="10" style="6" customWidth="1"/>
    <col min="2" max="2" width="43" style="7" customWidth="1"/>
    <col min="3" max="3" width="13.7109375" style="8" customWidth="1"/>
    <col min="4" max="4" width="15" style="8" customWidth="1"/>
    <col min="5" max="5" width="13.28515625" style="8" customWidth="1"/>
    <col min="6" max="6" width="12.85546875" style="8" customWidth="1"/>
    <col min="7" max="7" width="0.5703125" style="8" hidden="1" customWidth="1"/>
    <col min="8" max="8" width="12.5703125" style="8" customWidth="1"/>
    <col min="9" max="9" width="14.85546875" style="8" customWidth="1"/>
    <col min="10" max="11" width="12.85546875" style="8" customWidth="1"/>
    <col min="12" max="12" width="14.7109375" style="8" hidden="1" customWidth="1"/>
    <col min="13" max="13" width="9" style="8" customWidth="1"/>
    <col min="14" max="14" width="14.42578125" style="8" customWidth="1"/>
    <col min="15" max="15" width="9.140625" style="8" customWidth="1"/>
    <col min="16" max="16" width="9.7109375" style="8" customWidth="1"/>
    <col min="17" max="17" width="43" style="8" customWidth="1"/>
    <col min="18" max="16384" width="9.140625" style="1"/>
  </cols>
  <sheetData>
    <row r="1" spans="1:17" ht="144.75" customHeight="1" x14ac:dyDescent="0.25">
      <c r="A1" s="2"/>
      <c r="B1" s="10"/>
      <c r="C1" s="11"/>
      <c r="D1" s="11"/>
      <c r="E1" s="11"/>
      <c r="F1" s="11"/>
      <c r="G1" s="11"/>
      <c r="H1" s="11"/>
      <c r="I1" s="11"/>
      <c r="J1" s="11"/>
      <c r="K1" s="11"/>
      <c r="L1" s="62" t="s">
        <v>373</v>
      </c>
      <c r="M1" s="62"/>
      <c r="N1" s="62"/>
      <c r="O1" s="62"/>
      <c r="P1" s="62"/>
      <c r="Q1" s="1"/>
    </row>
    <row r="2" spans="1:17" x14ac:dyDescent="0.25">
      <c r="M2" s="8" t="s">
        <v>358</v>
      </c>
    </row>
    <row r="3" spans="1:17" ht="42.75" customHeight="1" x14ac:dyDescent="0.25">
      <c r="A3" s="73" t="s">
        <v>377</v>
      </c>
      <c r="B3" s="73"/>
      <c r="C3" s="73"/>
      <c r="D3" s="73"/>
      <c r="E3" s="73"/>
      <c r="F3" s="73"/>
      <c r="G3" s="73"/>
      <c r="H3" s="73"/>
      <c r="I3" s="73"/>
      <c r="J3" s="73"/>
      <c r="K3" s="73"/>
      <c r="L3" s="73"/>
      <c r="M3" s="73"/>
      <c r="N3" s="73"/>
      <c r="O3" s="73"/>
      <c r="P3" s="73"/>
      <c r="Q3" s="2"/>
    </row>
    <row r="4" spans="1:17" ht="22.5" customHeight="1" x14ac:dyDescent="0.25">
      <c r="C4" s="74"/>
      <c r="D4" s="74"/>
      <c r="E4" s="74"/>
      <c r="F4" s="74"/>
      <c r="G4" s="74"/>
      <c r="H4" s="74"/>
      <c r="I4" s="74"/>
      <c r="J4" s="74"/>
      <c r="K4" s="74"/>
      <c r="L4" s="74"/>
      <c r="M4" s="74"/>
      <c r="N4" s="74"/>
      <c r="O4" s="75"/>
      <c r="P4" s="75"/>
      <c r="Q4" s="9"/>
    </row>
    <row r="5" spans="1:17" s="2" customFormat="1" ht="30.75" customHeight="1" x14ac:dyDescent="0.25">
      <c r="A5" s="76" t="s">
        <v>0</v>
      </c>
      <c r="B5" s="77" t="s">
        <v>66</v>
      </c>
      <c r="C5" s="78" t="s">
        <v>374</v>
      </c>
      <c r="D5" s="78"/>
      <c r="E5" s="78"/>
      <c r="F5" s="78"/>
      <c r="G5" s="78"/>
      <c r="H5" s="78" t="s">
        <v>375</v>
      </c>
      <c r="I5" s="78"/>
      <c r="J5" s="78"/>
      <c r="K5" s="78"/>
      <c r="L5" s="78"/>
      <c r="M5" s="78" t="s">
        <v>376</v>
      </c>
      <c r="N5" s="78"/>
      <c r="O5" s="78"/>
      <c r="P5" s="78"/>
      <c r="Q5" s="79" t="s">
        <v>378</v>
      </c>
    </row>
    <row r="6" spans="1:17" s="2" customFormat="1" ht="33.75" customHeight="1" x14ac:dyDescent="0.25">
      <c r="A6" s="76"/>
      <c r="B6" s="77"/>
      <c r="C6" s="3" t="s">
        <v>22</v>
      </c>
      <c r="D6" s="3" t="s">
        <v>1</v>
      </c>
      <c r="E6" s="3" t="s">
        <v>2</v>
      </c>
      <c r="F6" s="3" t="s">
        <v>3</v>
      </c>
      <c r="G6" s="3" t="s">
        <v>78</v>
      </c>
      <c r="H6" s="3" t="s">
        <v>4</v>
      </c>
      <c r="I6" s="3" t="s">
        <v>1</v>
      </c>
      <c r="J6" s="3" t="s">
        <v>2</v>
      </c>
      <c r="K6" s="3" t="s">
        <v>3</v>
      </c>
      <c r="L6" s="3" t="s">
        <v>78</v>
      </c>
      <c r="M6" s="3" t="s">
        <v>4</v>
      </c>
      <c r="N6" s="3" t="s">
        <v>1</v>
      </c>
      <c r="O6" s="3" t="s">
        <v>2</v>
      </c>
      <c r="P6" s="3" t="s">
        <v>3</v>
      </c>
      <c r="Q6" s="80"/>
    </row>
    <row r="7" spans="1:17" s="13" customFormat="1" ht="17.25" customHeight="1" x14ac:dyDescent="0.25">
      <c r="A7" s="12">
        <v>1</v>
      </c>
      <c r="B7" s="12">
        <v>2</v>
      </c>
      <c r="C7" s="12">
        <v>3</v>
      </c>
      <c r="D7" s="12">
        <v>4</v>
      </c>
      <c r="E7" s="12">
        <v>5</v>
      </c>
      <c r="F7" s="12">
        <v>6</v>
      </c>
      <c r="G7" s="12">
        <v>7</v>
      </c>
      <c r="H7" s="12">
        <v>7</v>
      </c>
      <c r="I7" s="12">
        <v>8</v>
      </c>
      <c r="J7" s="12">
        <v>9</v>
      </c>
      <c r="K7" s="12">
        <v>10</v>
      </c>
      <c r="L7" s="12">
        <v>12</v>
      </c>
      <c r="M7" s="12">
        <v>11</v>
      </c>
      <c r="N7" s="12">
        <v>12</v>
      </c>
      <c r="O7" s="12">
        <v>13</v>
      </c>
      <c r="P7" s="12">
        <v>14</v>
      </c>
      <c r="Q7" s="12">
        <v>15</v>
      </c>
    </row>
    <row r="8" spans="1:17" s="2" customFormat="1" ht="19.5" customHeight="1" x14ac:dyDescent="0.25">
      <c r="A8" s="4"/>
      <c r="B8" s="5" t="s">
        <v>21</v>
      </c>
      <c r="C8" s="3">
        <f t="shared" ref="C8:H8" si="0">C9+C12+C50+C92+C107+C137+C155+C169+C172+C175+C181+C186+C191+C204+C224+C230+C244+C248+C261+C266+C270+C275+C281+C284+C296+C307+C239+C312+C316+C322+C327+C334</f>
        <v>3338545.2499999991</v>
      </c>
      <c r="D8" s="3">
        <f t="shared" si="0"/>
        <v>181617.24999999997</v>
      </c>
      <c r="E8" s="3">
        <f t="shared" si="0"/>
        <v>1604699.7</v>
      </c>
      <c r="F8" s="3">
        <f t="shared" si="0"/>
        <v>1552228.2999999998</v>
      </c>
      <c r="G8" s="3">
        <f t="shared" si="0"/>
        <v>0</v>
      </c>
      <c r="H8" s="3">
        <f t="shared" si="0"/>
        <v>3207171.7699999991</v>
      </c>
      <c r="I8" s="3">
        <v>150320.6</v>
      </c>
      <c r="J8" s="3">
        <f>J9+J12+J50+J92+J107+J137+J155+J169+J172+J175+J181+J186+J191+J204+J224+J230+J244+J248+J261+J266+J270+J275+J281+J284+J296+J307+J239+J312+J316+J322+J327+J334</f>
        <v>1572475.0000000002</v>
      </c>
      <c r="K8" s="3">
        <v>1484375.8</v>
      </c>
      <c r="L8" s="3" t="e">
        <f>L9+L12+L50+L92+L107+L137+L155+L169+L172+L175+L181+L186+L191+L204+L224+L230+L244+L248+L261+L266+L270+L275+L281+L284+L296+L307+L239+L312+L316+L322+L327+L334</f>
        <v>#REF!</v>
      </c>
      <c r="M8" s="3">
        <f>H8/C8*100</f>
        <v>96.064948348386167</v>
      </c>
      <c r="N8" s="3">
        <f>I8/D8*100</f>
        <v>82.767798763608653</v>
      </c>
      <c r="O8" s="3">
        <f>J8/E8*100</f>
        <v>97.991854799997796</v>
      </c>
      <c r="P8" s="3">
        <f>K8/F8*100</f>
        <v>95.628703586965926</v>
      </c>
      <c r="Q8" s="3" t="s">
        <v>379</v>
      </c>
    </row>
    <row r="9" spans="1:17" s="2" customFormat="1" ht="21" customHeight="1" x14ac:dyDescent="0.25">
      <c r="A9" s="14">
        <v>1</v>
      </c>
      <c r="B9" s="15" t="s">
        <v>111</v>
      </c>
      <c r="C9" s="3">
        <f>C10</f>
        <v>1075</v>
      </c>
      <c r="D9" s="3">
        <f t="shared" ref="D9:L10" si="1">D10</f>
        <v>0</v>
      </c>
      <c r="E9" s="3">
        <f t="shared" si="1"/>
        <v>0</v>
      </c>
      <c r="F9" s="3">
        <f t="shared" si="1"/>
        <v>1075</v>
      </c>
      <c r="G9" s="3">
        <f t="shared" si="1"/>
        <v>0</v>
      </c>
      <c r="H9" s="3">
        <f t="shared" si="1"/>
        <v>1075</v>
      </c>
      <c r="I9" s="3">
        <f t="shared" si="1"/>
        <v>0</v>
      </c>
      <c r="J9" s="3">
        <f t="shared" si="1"/>
        <v>0</v>
      </c>
      <c r="K9" s="3">
        <f t="shared" si="1"/>
        <v>1075</v>
      </c>
      <c r="L9" s="3" t="e">
        <f t="shared" si="1"/>
        <v>#REF!</v>
      </c>
      <c r="M9" s="3">
        <f>M10</f>
        <v>100</v>
      </c>
      <c r="N9" s="3">
        <f>N10</f>
        <v>0</v>
      </c>
      <c r="O9" s="3">
        <f>O10</f>
        <v>0</v>
      </c>
      <c r="P9" s="3">
        <f>P10</f>
        <v>100</v>
      </c>
      <c r="Q9" s="3" t="s">
        <v>379</v>
      </c>
    </row>
    <row r="10" spans="1:17" s="18" customFormat="1" ht="16.5" customHeight="1" x14ac:dyDescent="0.25">
      <c r="A10" s="14"/>
      <c r="B10" s="16" t="s">
        <v>13</v>
      </c>
      <c r="C10" s="17">
        <f>C11</f>
        <v>1075</v>
      </c>
      <c r="D10" s="17">
        <f t="shared" si="1"/>
        <v>0</v>
      </c>
      <c r="E10" s="17">
        <f t="shared" si="1"/>
        <v>0</v>
      </c>
      <c r="F10" s="17">
        <f t="shared" si="1"/>
        <v>1075</v>
      </c>
      <c r="G10" s="17">
        <f t="shared" si="1"/>
        <v>0</v>
      </c>
      <c r="H10" s="17">
        <f t="shared" si="1"/>
        <v>1075</v>
      </c>
      <c r="I10" s="17">
        <f t="shared" si="1"/>
        <v>0</v>
      </c>
      <c r="J10" s="17">
        <f t="shared" si="1"/>
        <v>0</v>
      </c>
      <c r="K10" s="17">
        <f t="shared" si="1"/>
        <v>1075</v>
      </c>
      <c r="L10" s="17" t="e">
        <f>L11+#REF!</f>
        <v>#REF!</v>
      </c>
      <c r="M10" s="3">
        <f t="shared" ref="M10:M41" si="2">H10/C10*100</f>
        <v>100</v>
      </c>
      <c r="N10" s="17">
        <v>0</v>
      </c>
      <c r="O10" s="17">
        <v>0</v>
      </c>
      <c r="P10" s="17">
        <f t="shared" ref="P10:P14" si="3">K10/F10*100</f>
        <v>100</v>
      </c>
      <c r="Q10" s="17" t="s">
        <v>379</v>
      </c>
    </row>
    <row r="11" spans="1:17" s="24" customFormat="1" ht="332.25" customHeight="1" x14ac:dyDescent="0.25">
      <c r="A11" s="19" t="s">
        <v>80</v>
      </c>
      <c r="B11" s="20" t="s">
        <v>383</v>
      </c>
      <c r="C11" s="21">
        <f>D11+E11+F11+G11</f>
        <v>1075</v>
      </c>
      <c r="D11" s="21">
        <v>0</v>
      </c>
      <c r="E11" s="21">
        <v>0</v>
      </c>
      <c r="F11" s="21">
        <v>1075</v>
      </c>
      <c r="G11" s="21">
        <v>0</v>
      </c>
      <c r="H11" s="21">
        <f>I11+J11+K11+L11</f>
        <v>1075</v>
      </c>
      <c r="I11" s="21">
        <v>0</v>
      </c>
      <c r="J11" s="21">
        <v>0</v>
      </c>
      <c r="K11" s="21">
        <v>1075</v>
      </c>
      <c r="L11" s="21">
        <v>0</v>
      </c>
      <c r="M11" s="22">
        <f t="shared" si="2"/>
        <v>100</v>
      </c>
      <c r="N11" s="23">
        <v>0</v>
      </c>
      <c r="O11" s="23">
        <v>0</v>
      </c>
      <c r="P11" s="22">
        <f t="shared" si="3"/>
        <v>100</v>
      </c>
      <c r="Q11" s="22"/>
    </row>
    <row r="12" spans="1:17" s="2" customFormat="1" ht="30.75" customHeight="1" x14ac:dyDescent="0.25">
      <c r="A12" s="14">
        <v>2</v>
      </c>
      <c r="B12" s="15" t="s">
        <v>5</v>
      </c>
      <c r="C12" s="3">
        <f>C13</f>
        <v>2176993.6</v>
      </c>
      <c r="D12" s="3">
        <f t="shared" ref="D12:L12" si="4">D13</f>
        <v>176784.19999999998</v>
      </c>
      <c r="E12" s="3">
        <f t="shared" si="4"/>
        <v>1187093.8</v>
      </c>
      <c r="F12" s="3">
        <f t="shared" si="4"/>
        <v>813115.6</v>
      </c>
      <c r="G12" s="3">
        <f t="shared" si="4"/>
        <v>0</v>
      </c>
      <c r="H12" s="3">
        <f t="shared" si="4"/>
        <v>2122928.2999999998</v>
      </c>
      <c r="I12" s="3">
        <f t="shared" si="4"/>
        <v>145487.6</v>
      </c>
      <c r="J12" s="3">
        <f t="shared" si="4"/>
        <v>1177566.9000000004</v>
      </c>
      <c r="K12" s="3">
        <f t="shared" si="4"/>
        <v>799873.8000000004</v>
      </c>
      <c r="L12" s="3">
        <f t="shared" si="4"/>
        <v>0</v>
      </c>
      <c r="M12" s="3">
        <f t="shared" si="2"/>
        <v>97.516515436701312</v>
      </c>
      <c r="N12" s="3">
        <f>I12/D12*100</f>
        <v>82.296721087065478</v>
      </c>
      <c r="O12" s="3">
        <f>J12/E12*100</f>
        <v>99.197460217549818</v>
      </c>
      <c r="P12" s="3">
        <f t="shared" si="3"/>
        <v>98.371473871611911</v>
      </c>
      <c r="Q12" s="3"/>
    </row>
    <row r="13" spans="1:17" s="18" customFormat="1" ht="18.75" customHeight="1" x14ac:dyDescent="0.25">
      <c r="A13" s="14"/>
      <c r="B13" s="16" t="s">
        <v>13</v>
      </c>
      <c r="C13" s="17">
        <f>C14+C17+C18+C19+C20+C21+C22+C23+C24+C25+C26+C27+C28+C29+C30+C31+C32+C33+C34+C35+C36+C37+C38+C39+C40+C41+C42+C43+C44+C47+C48+C49+C45+C46</f>
        <v>2176993.6</v>
      </c>
      <c r="D13" s="17">
        <f t="shared" ref="D13:K13" si="5">D14+D17+D18+D19+D20+D21+D22+D23+D24+D25+D26+D27+D28+D29+D30+D31+D32+D33+D34+D35+D36+D37+D38+D39+D40+D41+D42+D43+D44+D47+D48+D49+D45+D46</f>
        <v>176784.19999999998</v>
      </c>
      <c r="E13" s="17">
        <f t="shared" si="5"/>
        <v>1187093.8</v>
      </c>
      <c r="F13" s="17">
        <f t="shared" si="5"/>
        <v>813115.6</v>
      </c>
      <c r="G13" s="17">
        <f t="shared" si="5"/>
        <v>0</v>
      </c>
      <c r="H13" s="17">
        <f t="shared" si="5"/>
        <v>2122928.2999999998</v>
      </c>
      <c r="I13" s="17">
        <f t="shared" si="5"/>
        <v>145487.6</v>
      </c>
      <c r="J13" s="17">
        <f t="shared" si="5"/>
        <v>1177566.9000000004</v>
      </c>
      <c r="K13" s="17">
        <f t="shared" si="5"/>
        <v>799873.8000000004</v>
      </c>
      <c r="L13" s="17">
        <f>L14+L17+L18+L19+L20+L21+L22+L23+L24+L25+L26+L27+L28+L29+L30+L31+L32+L33+L34+L35+L36+L37+L38+L39+L40+L41+L42+L43+L44+L47+L48+L49</f>
        <v>0</v>
      </c>
      <c r="M13" s="17">
        <f t="shared" si="2"/>
        <v>97.516515436701312</v>
      </c>
      <c r="N13" s="17">
        <f>I13/D13*100</f>
        <v>82.296721087065478</v>
      </c>
      <c r="O13" s="17">
        <f>J13/E13*100</f>
        <v>99.197460217549818</v>
      </c>
      <c r="P13" s="17">
        <f t="shared" si="3"/>
        <v>98.371473871611911</v>
      </c>
      <c r="Q13" s="17"/>
    </row>
    <row r="14" spans="1:17" s="2" customFormat="1" ht="408.75" customHeight="1" x14ac:dyDescent="0.25">
      <c r="A14" s="64" t="s">
        <v>79</v>
      </c>
      <c r="B14" s="66" t="s">
        <v>48</v>
      </c>
      <c r="C14" s="68">
        <f t="shared" ref="C14:C49" si="6">D14+E14+F14+G14</f>
        <v>178511.6</v>
      </c>
      <c r="D14" s="68">
        <v>0</v>
      </c>
      <c r="E14" s="68">
        <v>27737.4</v>
      </c>
      <c r="F14" s="68">
        <v>150774.20000000001</v>
      </c>
      <c r="G14" s="21">
        <v>0</v>
      </c>
      <c r="H14" s="68">
        <f t="shared" ref="H14:H49" si="7">I14+J14+K14+L14</f>
        <v>169213.9</v>
      </c>
      <c r="I14" s="68">
        <v>0</v>
      </c>
      <c r="J14" s="68">
        <v>27737.4</v>
      </c>
      <c r="K14" s="68">
        <v>141476.5</v>
      </c>
      <c r="L14" s="21">
        <v>0</v>
      </c>
      <c r="M14" s="71">
        <f t="shared" si="2"/>
        <v>94.791542958552839</v>
      </c>
      <c r="N14" s="71">
        <v>0</v>
      </c>
      <c r="O14" s="71">
        <f>J14/E14*100</f>
        <v>100</v>
      </c>
      <c r="P14" s="71">
        <f t="shared" si="3"/>
        <v>93.833361410639213</v>
      </c>
      <c r="Q14" s="71" t="s">
        <v>403</v>
      </c>
    </row>
    <row r="15" spans="1:17" s="2" customFormat="1" ht="32.25" customHeight="1" x14ac:dyDescent="0.25">
      <c r="A15" s="65"/>
      <c r="B15" s="67"/>
      <c r="C15" s="69"/>
      <c r="D15" s="69"/>
      <c r="E15" s="69"/>
      <c r="F15" s="69"/>
      <c r="G15" s="21"/>
      <c r="H15" s="69"/>
      <c r="I15" s="69"/>
      <c r="J15" s="69"/>
      <c r="K15" s="69"/>
      <c r="L15" s="21"/>
      <c r="M15" s="72"/>
      <c r="N15" s="72"/>
      <c r="O15" s="72"/>
      <c r="P15" s="72"/>
      <c r="Q15" s="72"/>
    </row>
    <row r="16" spans="1:17" s="2" customFormat="1" ht="60" customHeight="1" x14ac:dyDescent="0.25">
      <c r="A16" s="19" t="s">
        <v>123</v>
      </c>
      <c r="B16" s="20" t="s">
        <v>396</v>
      </c>
      <c r="C16" s="21">
        <f t="shared" si="6"/>
        <v>66865</v>
      </c>
      <c r="D16" s="21">
        <v>0</v>
      </c>
      <c r="E16" s="21">
        <v>4417.3999999999996</v>
      </c>
      <c r="F16" s="21">
        <v>62447.6</v>
      </c>
      <c r="G16" s="21">
        <v>0</v>
      </c>
      <c r="H16" s="21">
        <f>I16+J16+K16+L16</f>
        <v>66865</v>
      </c>
      <c r="I16" s="21">
        <v>0</v>
      </c>
      <c r="J16" s="21">
        <v>4417.3999999999996</v>
      </c>
      <c r="K16" s="21">
        <v>62447.6</v>
      </c>
      <c r="L16" s="21">
        <v>0</v>
      </c>
      <c r="M16" s="22">
        <f t="shared" si="2"/>
        <v>100</v>
      </c>
      <c r="N16" s="22">
        <v>0</v>
      </c>
      <c r="O16" s="22">
        <f>J16/E16*100</f>
        <v>100</v>
      </c>
      <c r="P16" s="22">
        <f>K16/F16*100</f>
        <v>100</v>
      </c>
      <c r="Q16" s="22"/>
    </row>
    <row r="17" spans="1:17" s="2" customFormat="1" ht="46.5" customHeight="1" x14ac:dyDescent="0.25">
      <c r="A17" s="19" t="s">
        <v>80</v>
      </c>
      <c r="B17" s="20" t="s">
        <v>194</v>
      </c>
      <c r="C17" s="21">
        <f t="shared" si="6"/>
        <v>5716.2</v>
      </c>
      <c r="D17" s="21">
        <v>0</v>
      </c>
      <c r="E17" s="21">
        <v>5716.2</v>
      </c>
      <c r="F17" s="21">
        <v>0</v>
      </c>
      <c r="G17" s="21">
        <v>0</v>
      </c>
      <c r="H17" s="21">
        <f t="shared" si="7"/>
        <v>5716.2</v>
      </c>
      <c r="I17" s="21">
        <v>0</v>
      </c>
      <c r="J17" s="21">
        <v>5716.2</v>
      </c>
      <c r="K17" s="21">
        <v>0</v>
      </c>
      <c r="L17" s="21">
        <v>0</v>
      </c>
      <c r="M17" s="22">
        <f t="shared" si="2"/>
        <v>100</v>
      </c>
      <c r="N17" s="22">
        <v>0</v>
      </c>
      <c r="O17" s="22">
        <f>J17/E17*100</f>
        <v>100</v>
      </c>
      <c r="P17" s="22">
        <v>0</v>
      </c>
      <c r="Q17" s="22"/>
    </row>
    <row r="18" spans="1:17" s="2" customFormat="1" ht="64.5" customHeight="1" x14ac:dyDescent="0.25">
      <c r="A18" s="19" t="s">
        <v>114</v>
      </c>
      <c r="B18" s="20" t="s">
        <v>35</v>
      </c>
      <c r="C18" s="21">
        <f t="shared" si="6"/>
        <v>239133</v>
      </c>
      <c r="D18" s="21">
        <v>0</v>
      </c>
      <c r="E18" s="21">
        <v>0</v>
      </c>
      <c r="F18" s="21">
        <v>239133</v>
      </c>
      <c r="G18" s="21">
        <v>0</v>
      </c>
      <c r="H18" s="21">
        <f t="shared" si="7"/>
        <v>238975.6</v>
      </c>
      <c r="I18" s="21">
        <v>0</v>
      </c>
      <c r="J18" s="21">
        <v>0</v>
      </c>
      <c r="K18" s="21">
        <v>238975.6</v>
      </c>
      <c r="L18" s="21">
        <v>0</v>
      </c>
      <c r="M18" s="22">
        <f t="shared" si="2"/>
        <v>99.934178887899208</v>
      </c>
      <c r="N18" s="22">
        <v>0</v>
      </c>
      <c r="O18" s="22">
        <v>0</v>
      </c>
      <c r="P18" s="22">
        <f>K18/F18*100</f>
        <v>99.934178887899208</v>
      </c>
      <c r="Q18" s="25" t="s">
        <v>397</v>
      </c>
    </row>
    <row r="19" spans="1:17" s="2" customFormat="1" ht="60.75" customHeight="1" x14ac:dyDescent="0.25">
      <c r="A19" s="19" t="s">
        <v>116</v>
      </c>
      <c r="B19" s="20" t="s">
        <v>195</v>
      </c>
      <c r="C19" s="21">
        <f t="shared" si="6"/>
        <v>117842.7</v>
      </c>
      <c r="D19" s="21">
        <v>0</v>
      </c>
      <c r="E19" s="21">
        <v>0</v>
      </c>
      <c r="F19" s="21">
        <v>117842.7</v>
      </c>
      <c r="G19" s="21">
        <v>0</v>
      </c>
      <c r="H19" s="21">
        <f t="shared" si="7"/>
        <v>117842.5</v>
      </c>
      <c r="I19" s="21">
        <v>0</v>
      </c>
      <c r="J19" s="21">
        <v>0</v>
      </c>
      <c r="K19" s="21">
        <v>117842.5</v>
      </c>
      <c r="L19" s="21">
        <v>0</v>
      </c>
      <c r="M19" s="22">
        <f t="shared" si="2"/>
        <v>99.999830282232153</v>
      </c>
      <c r="N19" s="22">
        <v>0</v>
      </c>
      <c r="O19" s="22">
        <v>0</v>
      </c>
      <c r="P19" s="22">
        <f>K19/F19*100</f>
        <v>99.999830282232153</v>
      </c>
      <c r="Q19" s="25" t="s">
        <v>398</v>
      </c>
    </row>
    <row r="20" spans="1:17" s="2" customFormat="1" ht="48.75" customHeight="1" x14ac:dyDescent="0.25">
      <c r="A20" s="19" t="s">
        <v>118</v>
      </c>
      <c r="B20" s="20" t="s">
        <v>196</v>
      </c>
      <c r="C20" s="21">
        <f t="shared" si="6"/>
        <v>81535.7</v>
      </c>
      <c r="D20" s="21">
        <v>0</v>
      </c>
      <c r="E20" s="21">
        <v>0</v>
      </c>
      <c r="F20" s="21">
        <v>81535.7</v>
      </c>
      <c r="G20" s="21">
        <v>0</v>
      </c>
      <c r="H20" s="21">
        <f t="shared" si="7"/>
        <v>81535.3</v>
      </c>
      <c r="I20" s="21">
        <v>0</v>
      </c>
      <c r="J20" s="21">
        <v>0</v>
      </c>
      <c r="K20" s="21">
        <v>81535.3</v>
      </c>
      <c r="L20" s="21">
        <v>0</v>
      </c>
      <c r="M20" s="22">
        <f t="shared" si="2"/>
        <v>99.999509417347255</v>
      </c>
      <c r="N20" s="22">
        <v>0</v>
      </c>
      <c r="O20" s="22">
        <v>0</v>
      </c>
      <c r="P20" s="22">
        <f>K20/F20*100</f>
        <v>99.999509417347255</v>
      </c>
      <c r="Q20" s="25" t="s">
        <v>399</v>
      </c>
    </row>
    <row r="21" spans="1:17" s="2" customFormat="1" ht="45.75" customHeight="1" x14ac:dyDescent="0.25">
      <c r="A21" s="19" t="s">
        <v>119</v>
      </c>
      <c r="B21" s="20" t="s">
        <v>36</v>
      </c>
      <c r="C21" s="21">
        <f t="shared" si="6"/>
        <v>1049494.8</v>
      </c>
      <c r="D21" s="21">
        <v>0</v>
      </c>
      <c r="E21" s="21">
        <v>1049494.8</v>
      </c>
      <c r="F21" s="21">
        <v>0</v>
      </c>
      <c r="G21" s="21">
        <v>0</v>
      </c>
      <c r="H21" s="21">
        <f t="shared" si="7"/>
        <v>1049494.8</v>
      </c>
      <c r="I21" s="21">
        <v>0</v>
      </c>
      <c r="J21" s="21">
        <v>1049494.8</v>
      </c>
      <c r="K21" s="21">
        <v>0</v>
      </c>
      <c r="L21" s="21">
        <v>0</v>
      </c>
      <c r="M21" s="22">
        <f t="shared" si="2"/>
        <v>100</v>
      </c>
      <c r="N21" s="22">
        <v>0</v>
      </c>
      <c r="O21" s="22">
        <f>J21/E21*100</f>
        <v>100</v>
      </c>
      <c r="P21" s="22">
        <v>0</v>
      </c>
      <c r="Q21" s="22"/>
    </row>
    <row r="22" spans="1:17" s="2" customFormat="1" ht="48.75" customHeight="1" x14ac:dyDescent="0.25">
      <c r="A22" s="19" t="s">
        <v>197</v>
      </c>
      <c r="B22" s="20" t="s">
        <v>198</v>
      </c>
      <c r="C22" s="21">
        <f t="shared" si="6"/>
        <v>26136.2</v>
      </c>
      <c r="D22" s="21">
        <v>0</v>
      </c>
      <c r="E22" s="21">
        <v>0</v>
      </c>
      <c r="F22" s="21">
        <v>26136.2</v>
      </c>
      <c r="G22" s="21">
        <v>0</v>
      </c>
      <c r="H22" s="21">
        <f t="shared" si="7"/>
        <v>26133.4</v>
      </c>
      <c r="I22" s="21">
        <v>0</v>
      </c>
      <c r="J22" s="21">
        <v>0</v>
      </c>
      <c r="K22" s="21">
        <v>26133.4</v>
      </c>
      <c r="L22" s="21">
        <v>0</v>
      </c>
      <c r="M22" s="22">
        <f t="shared" si="2"/>
        <v>99.989286889448366</v>
      </c>
      <c r="N22" s="22">
        <v>0</v>
      </c>
      <c r="O22" s="22">
        <v>0</v>
      </c>
      <c r="P22" s="22">
        <f>K22/F22*100</f>
        <v>99.989286889448366</v>
      </c>
      <c r="Q22" s="25" t="s">
        <v>400</v>
      </c>
    </row>
    <row r="23" spans="1:17" s="2" customFormat="1" ht="49.5" customHeight="1" x14ac:dyDescent="0.25">
      <c r="A23" s="19" t="s">
        <v>199</v>
      </c>
      <c r="B23" s="20" t="s">
        <v>200</v>
      </c>
      <c r="C23" s="21">
        <f t="shared" si="6"/>
        <v>915.5</v>
      </c>
      <c r="D23" s="21">
        <v>0</v>
      </c>
      <c r="E23" s="21">
        <v>0</v>
      </c>
      <c r="F23" s="21">
        <v>915.5</v>
      </c>
      <c r="G23" s="21">
        <v>0</v>
      </c>
      <c r="H23" s="21">
        <f t="shared" si="7"/>
        <v>911.8</v>
      </c>
      <c r="I23" s="21">
        <v>0</v>
      </c>
      <c r="J23" s="21">
        <v>0</v>
      </c>
      <c r="K23" s="21">
        <v>911.8</v>
      </c>
      <c r="L23" s="21">
        <v>0</v>
      </c>
      <c r="M23" s="22">
        <f t="shared" si="2"/>
        <v>99.595849262697982</v>
      </c>
      <c r="N23" s="22">
        <v>0</v>
      </c>
      <c r="O23" s="22">
        <v>0</v>
      </c>
      <c r="P23" s="22">
        <f>K23/F23*100</f>
        <v>99.595849262697982</v>
      </c>
      <c r="Q23" s="25" t="s">
        <v>401</v>
      </c>
    </row>
    <row r="24" spans="1:17" s="2" customFormat="1" ht="51" customHeight="1" x14ac:dyDescent="0.25">
      <c r="A24" s="19" t="s">
        <v>201</v>
      </c>
      <c r="B24" s="20" t="s">
        <v>202</v>
      </c>
      <c r="C24" s="21">
        <f t="shared" si="6"/>
        <v>586.9</v>
      </c>
      <c r="D24" s="21">
        <v>0</v>
      </c>
      <c r="E24" s="21">
        <v>0</v>
      </c>
      <c r="F24" s="21">
        <v>586.9</v>
      </c>
      <c r="G24" s="21">
        <v>0</v>
      </c>
      <c r="H24" s="21">
        <f t="shared" si="7"/>
        <v>586.79999999999995</v>
      </c>
      <c r="I24" s="21">
        <v>0</v>
      </c>
      <c r="J24" s="21">
        <v>0</v>
      </c>
      <c r="K24" s="21">
        <v>586.79999999999995</v>
      </c>
      <c r="L24" s="21">
        <v>0</v>
      </c>
      <c r="M24" s="22">
        <f t="shared" si="2"/>
        <v>99.98296132220139</v>
      </c>
      <c r="N24" s="22">
        <v>0</v>
      </c>
      <c r="O24" s="22">
        <v>0</v>
      </c>
      <c r="P24" s="22">
        <f>K24/F24*100</f>
        <v>99.98296132220139</v>
      </c>
      <c r="Q24" s="25" t="s">
        <v>391</v>
      </c>
    </row>
    <row r="25" spans="1:17" s="2" customFormat="1" ht="78" customHeight="1" x14ac:dyDescent="0.25">
      <c r="A25" s="19" t="s">
        <v>203</v>
      </c>
      <c r="B25" s="20" t="s">
        <v>37</v>
      </c>
      <c r="C25" s="21">
        <f t="shared" si="6"/>
        <v>1096.7</v>
      </c>
      <c r="D25" s="21">
        <v>0</v>
      </c>
      <c r="E25" s="21">
        <v>1096.7</v>
      </c>
      <c r="F25" s="21">
        <v>0</v>
      </c>
      <c r="G25" s="21">
        <v>0</v>
      </c>
      <c r="H25" s="21">
        <f t="shared" si="7"/>
        <v>1047.7</v>
      </c>
      <c r="I25" s="21">
        <v>0</v>
      </c>
      <c r="J25" s="21">
        <v>1047.7</v>
      </c>
      <c r="K25" s="21">
        <v>0</v>
      </c>
      <c r="L25" s="21">
        <v>0</v>
      </c>
      <c r="M25" s="22">
        <f t="shared" si="2"/>
        <v>95.532050697547191</v>
      </c>
      <c r="N25" s="22">
        <v>0</v>
      </c>
      <c r="O25" s="22">
        <f>J25/E25*100</f>
        <v>95.532050697547191</v>
      </c>
      <c r="P25" s="22">
        <v>0</v>
      </c>
      <c r="Q25" s="25" t="s">
        <v>402</v>
      </c>
    </row>
    <row r="26" spans="1:17" s="2" customFormat="1" ht="95.25" customHeight="1" x14ac:dyDescent="0.25">
      <c r="A26" s="19" t="s">
        <v>204</v>
      </c>
      <c r="B26" s="20" t="s">
        <v>62</v>
      </c>
      <c r="C26" s="21">
        <f t="shared" si="6"/>
        <v>69201.599999999991</v>
      </c>
      <c r="D26" s="21">
        <v>50198.7</v>
      </c>
      <c r="E26" s="21">
        <v>14158.7</v>
      </c>
      <c r="F26" s="21">
        <v>4844.2</v>
      </c>
      <c r="G26" s="21">
        <v>0</v>
      </c>
      <c r="H26" s="21">
        <f t="shared" si="7"/>
        <v>62633.500000000007</v>
      </c>
      <c r="I26" s="21">
        <v>45434.3</v>
      </c>
      <c r="J26" s="21">
        <v>12814.8</v>
      </c>
      <c r="K26" s="21">
        <v>4384.3999999999996</v>
      </c>
      <c r="L26" s="21">
        <v>0</v>
      </c>
      <c r="M26" s="22">
        <f t="shared" si="2"/>
        <v>90.508745462532687</v>
      </c>
      <c r="N26" s="22">
        <f>I26/D26*100</f>
        <v>90.508917561610176</v>
      </c>
      <c r="O26" s="22">
        <f>J26/E26*100</f>
        <v>90.508309378685894</v>
      </c>
      <c r="P26" s="22">
        <f>K26/F26*100</f>
        <v>90.50823665414309</v>
      </c>
      <c r="Q26" s="25" t="s">
        <v>404</v>
      </c>
    </row>
    <row r="27" spans="1:17" s="2" customFormat="1" ht="47.25" customHeight="1" x14ac:dyDescent="0.25">
      <c r="A27" s="19" t="s">
        <v>205</v>
      </c>
      <c r="B27" s="20" t="s">
        <v>59</v>
      </c>
      <c r="C27" s="21">
        <f t="shared" si="6"/>
        <v>176.2</v>
      </c>
      <c r="D27" s="21">
        <v>0</v>
      </c>
      <c r="E27" s="21">
        <v>0</v>
      </c>
      <c r="F27" s="21">
        <v>176.2</v>
      </c>
      <c r="G27" s="21">
        <v>0</v>
      </c>
      <c r="H27" s="21">
        <f t="shared" si="7"/>
        <v>176.1</v>
      </c>
      <c r="I27" s="21">
        <v>0</v>
      </c>
      <c r="J27" s="21">
        <v>0</v>
      </c>
      <c r="K27" s="21">
        <v>176.1</v>
      </c>
      <c r="L27" s="21">
        <v>0</v>
      </c>
      <c r="M27" s="22">
        <f t="shared" si="2"/>
        <v>99.943246311010213</v>
      </c>
      <c r="N27" s="22">
        <v>0</v>
      </c>
      <c r="O27" s="22">
        <v>0</v>
      </c>
      <c r="P27" s="22">
        <f>K27/F27*100</f>
        <v>99.943246311010213</v>
      </c>
      <c r="Q27" s="25" t="s">
        <v>391</v>
      </c>
    </row>
    <row r="28" spans="1:17" s="2" customFormat="1" ht="108" customHeight="1" x14ac:dyDescent="0.25">
      <c r="A28" s="19" t="s">
        <v>206</v>
      </c>
      <c r="B28" s="20" t="s">
        <v>207</v>
      </c>
      <c r="C28" s="21">
        <f t="shared" si="6"/>
        <v>12069.4</v>
      </c>
      <c r="D28" s="21">
        <v>0</v>
      </c>
      <c r="E28" s="21">
        <v>12069.4</v>
      </c>
      <c r="F28" s="21"/>
      <c r="G28" s="21">
        <v>0</v>
      </c>
      <c r="H28" s="21">
        <f t="shared" si="7"/>
        <v>12069.4</v>
      </c>
      <c r="I28" s="21">
        <v>0</v>
      </c>
      <c r="J28" s="21">
        <v>12069.4</v>
      </c>
      <c r="K28" s="21">
        <v>0</v>
      </c>
      <c r="L28" s="21">
        <v>0</v>
      </c>
      <c r="M28" s="22">
        <f t="shared" si="2"/>
        <v>100</v>
      </c>
      <c r="N28" s="22">
        <v>0</v>
      </c>
      <c r="O28" s="22">
        <f>J28/E28*100</f>
        <v>100</v>
      </c>
      <c r="P28" s="22">
        <v>0</v>
      </c>
      <c r="Q28" s="22"/>
    </row>
    <row r="29" spans="1:17" s="2" customFormat="1" ht="151.5" customHeight="1" x14ac:dyDescent="0.25">
      <c r="A29" s="19" t="s">
        <v>208</v>
      </c>
      <c r="B29" s="20" t="s">
        <v>405</v>
      </c>
      <c r="C29" s="21">
        <f t="shared" si="6"/>
        <v>234.4</v>
      </c>
      <c r="D29" s="21">
        <v>0</v>
      </c>
      <c r="E29" s="21">
        <v>234.4</v>
      </c>
      <c r="F29" s="21">
        <v>0</v>
      </c>
      <c r="G29" s="21">
        <v>0</v>
      </c>
      <c r="H29" s="21">
        <f t="shared" si="7"/>
        <v>203.1</v>
      </c>
      <c r="I29" s="21">
        <v>0</v>
      </c>
      <c r="J29" s="21">
        <v>203.1</v>
      </c>
      <c r="K29" s="21">
        <v>0</v>
      </c>
      <c r="L29" s="21">
        <v>0</v>
      </c>
      <c r="M29" s="22">
        <f t="shared" si="2"/>
        <v>86.64675767918088</v>
      </c>
      <c r="N29" s="22">
        <v>0</v>
      </c>
      <c r="O29" s="22">
        <f>J29/E29*100</f>
        <v>86.64675767918088</v>
      </c>
      <c r="P29" s="22">
        <v>0</v>
      </c>
      <c r="Q29" s="25" t="s">
        <v>406</v>
      </c>
    </row>
    <row r="30" spans="1:17" s="2" customFormat="1" ht="138.75" customHeight="1" x14ac:dyDescent="0.25">
      <c r="A30" s="19" t="s">
        <v>209</v>
      </c>
      <c r="B30" s="20" t="s">
        <v>354</v>
      </c>
      <c r="C30" s="21">
        <f t="shared" si="6"/>
        <v>14637.6</v>
      </c>
      <c r="D30" s="21">
        <v>0</v>
      </c>
      <c r="E30" s="21">
        <v>14637.6</v>
      </c>
      <c r="F30" s="21">
        <v>0</v>
      </c>
      <c r="G30" s="21">
        <v>0</v>
      </c>
      <c r="H30" s="21">
        <f t="shared" si="7"/>
        <v>14637.6</v>
      </c>
      <c r="I30" s="21">
        <v>0</v>
      </c>
      <c r="J30" s="21">
        <v>14637.6</v>
      </c>
      <c r="K30" s="21">
        <v>0</v>
      </c>
      <c r="L30" s="21">
        <v>0</v>
      </c>
      <c r="M30" s="22">
        <f t="shared" si="2"/>
        <v>100</v>
      </c>
      <c r="N30" s="22">
        <v>0</v>
      </c>
      <c r="O30" s="22">
        <f>J30/E30*100</f>
        <v>100</v>
      </c>
      <c r="P30" s="22">
        <v>0</v>
      </c>
      <c r="Q30" s="22"/>
    </row>
    <row r="31" spans="1:17" s="2" customFormat="1" ht="49.5" customHeight="1" x14ac:dyDescent="0.25">
      <c r="A31" s="19" t="s">
        <v>210</v>
      </c>
      <c r="B31" s="20" t="s">
        <v>211</v>
      </c>
      <c r="C31" s="21">
        <f t="shared" si="6"/>
        <v>3675</v>
      </c>
      <c r="D31" s="21">
        <v>0</v>
      </c>
      <c r="E31" s="21">
        <v>0</v>
      </c>
      <c r="F31" s="21">
        <v>3675</v>
      </c>
      <c r="G31" s="21">
        <v>0</v>
      </c>
      <c r="H31" s="21">
        <f t="shared" si="7"/>
        <v>3667.9</v>
      </c>
      <c r="I31" s="21">
        <v>0</v>
      </c>
      <c r="J31" s="21">
        <v>0</v>
      </c>
      <c r="K31" s="21">
        <v>3667.9</v>
      </c>
      <c r="L31" s="21">
        <v>0</v>
      </c>
      <c r="M31" s="22">
        <f t="shared" si="2"/>
        <v>99.806802721088445</v>
      </c>
      <c r="N31" s="22">
        <v>0</v>
      </c>
      <c r="O31" s="22">
        <v>0</v>
      </c>
      <c r="P31" s="22">
        <f>K31/F31*100</f>
        <v>99.806802721088445</v>
      </c>
      <c r="Q31" s="22" t="s">
        <v>407</v>
      </c>
    </row>
    <row r="32" spans="1:17" s="2" customFormat="1" ht="63" customHeight="1" x14ac:dyDescent="0.25">
      <c r="A32" s="19" t="s">
        <v>212</v>
      </c>
      <c r="B32" s="20" t="s">
        <v>213</v>
      </c>
      <c r="C32" s="21">
        <f t="shared" si="6"/>
        <v>1081.8</v>
      </c>
      <c r="D32" s="21">
        <v>0</v>
      </c>
      <c r="E32" s="21">
        <v>0</v>
      </c>
      <c r="F32" s="21">
        <v>1081.8</v>
      </c>
      <c r="G32" s="21">
        <v>0</v>
      </c>
      <c r="H32" s="21">
        <f t="shared" si="7"/>
        <v>1081.8</v>
      </c>
      <c r="I32" s="21">
        <v>0</v>
      </c>
      <c r="J32" s="21">
        <v>0</v>
      </c>
      <c r="K32" s="21">
        <v>1081.8</v>
      </c>
      <c r="L32" s="21">
        <v>0</v>
      </c>
      <c r="M32" s="22">
        <f t="shared" si="2"/>
        <v>100</v>
      </c>
      <c r="N32" s="22">
        <v>0</v>
      </c>
      <c r="O32" s="22">
        <v>0</v>
      </c>
      <c r="P32" s="22">
        <f>K32/F32*100</f>
        <v>100</v>
      </c>
      <c r="Q32" s="22"/>
    </row>
    <row r="33" spans="1:17" s="2" customFormat="1" ht="105.75" customHeight="1" x14ac:dyDescent="0.25">
      <c r="A33" s="19" t="s">
        <v>214</v>
      </c>
      <c r="B33" s="20" t="s">
        <v>215</v>
      </c>
      <c r="C33" s="21">
        <f t="shared" si="6"/>
        <v>3924.3</v>
      </c>
      <c r="D33" s="21">
        <v>0</v>
      </c>
      <c r="E33" s="21">
        <v>0</v>
      </c>
      <c r="F33" s="21">
        <v>3924.3</v>
      </c>
      <c r="G33" s="21">
        <v>0</v>
      </c>
      <c r="H33" s="21">
        <f t="shared" si="7"/>
        <v>3924.3</v>
      </c>
      <c r="I33" s="21">
        <v>0</v>
      </c>
      <c r="J33" s="21">
        <v>0</v>
      </c>
      <c r="K33" s="21">
        <v>3924.3</v>
      </c>
      <c r="L33" s="21">
        <v>0</v>
      </c>
      <c r="M33" s="22">
        <f t="shared" si="2"/>
        <v>100</v>
      </c>
      <c r="N33" s="22">
        <v>0</v>
      </c>
      <c r="O33" s="22">
        <v>0</v>
      </c>
      <c r="P33" s="22">
        <f>K33/F33*100</f>
        <v>100</v>
      </c>
      <c r="Q33" s="22"/>
    </row>
    <row r="34" spans="1:17" s="2" customFormat="1" ht="93" customHeight="1" x14ac:dyDescent="0.25">
      <c r="A34" s="19" t="s">
        <v>216</v>
      </c>
      <c r="B34" s="20" t="s">
        <v>63</v>
      </c>
      <c r="C34" s="21">
        <f t="shared" si="6"/>
        <v>48720.800000000003</v>
      </c>
      <c r="D34" s="21">
        <v>48720.800000000003</v>
      </c>
      <c r="E34" s="21">
        <v>0</v>
      </c>
      <c r="F34" s="21">
        <v>0</v>
      </c>
      <c r="G34" s="21">
        <v>0</v>
      </c>
      <c r="H34" s="21">
        <f t="shared" si="7"/>
        <v>47896.3</v>
      </c>
      <c r="I34" s="21">
        <v>47896.3</v>
      </c>
      <c r="J34" s="21">
        <v>0</v>
      </c>
      <c r="K34" s="21">
        <v>0</v>
      </c>
      <c r="L34" s="21">
        <v>0</v>
      </c>
      <c r="M34" s="22">
        <f t="shared" si="2"/>
        <v>98.307704306990033</v>
      </c>
      <c r="N34" s="22">
        <f>I34/D34*100</f>
        <v>98.307704306990033</v>
      </c>
      <c r="O34" s="22">
        <v>0</v>
      </c>
      <c r="P34" s="22">
        <v>0</v>
      </c>
      <c r="Q34" s="25" t="s">
        <v>408</v>
      </c>
    </row>
    <row r="35" spans="1:17" s="2" customFormat="1" ht="48" customHeight="1" x14ac:dyDescent="0.25">
      <c r="A35" s="19" t="s">
        <v>217</v>
      </c>
      <c r="B35" s="20" t="s">
        <v>218</v>
      </c>
      <c r="C35" s="21">
        <f t="shared" si="6"/>
        <v>11391.1</v>
      </c>
      <c r="D35" s="21">
        <v>0</v>
      </c>
      <c r="E35" s="21">
        <v>0</v>
      </c>
      <c r="F35" s="21">
        <v>11391.1</v>
      </c>
      <c r="G35" s="21">
        <v>0</v>
      </c>
      <c r="H35" s="21">
        <f t="shared" si="7"/>
        <v>11391</v>
      </c>
      <c r="I35" s="21">
        <v>0</v>
      </c>
      <c r="J35" s="21">
        <v>0</v>
      </c>
      <c r="K35" s="21">
        <v>11391</v>
      </c>
      <c r="L35" s="21">
        <v>0</v>
      </c>
      <c r="M35" s="22">
        <f t="shared" si="2"/>
        <v>99.999122121656384</v>
      </c>
      <c r="N35" s="22">
        <v>0</v>
      </c>
      <c r="O35" s="22">
        <v>0</v>
      </c>
      <c r="P35" s="22">
        <f>K35/F35*100</f>
        <v>99.999122121656384</v>
      </c>
      <c r="Q35" s="25" t="s">
        <v>391</v>
      </c>
    </row>
    <row r="36" spans="1:17" s="2" customFormat="1" ht="45" customHeight="1" x14ac:dyDescent="0.25">
      <c r="A36" s="19" t="s">
        <v>219</v>
      </c>
      <c r="B36" s="20" t="s">
        <v>410</v>
      </c>
      <c r="C36" s="21">
        <f t="shared" si="6"/>
        <v>28897.200000000001</v>
      </c>
      <c r="D36" s="21">
        <v>0</v>
      </c>
      <c r="E36" s="21">
        <v>0</v>
      </c>
      <c r="F36" s="21">
        <v>28897.200000000001</v>
      </c>
      <c r="G36" s="21">
        <v>0</v>
      </c>
      <c r="H36" s="21">
        <f t="shared" si="7"/>
        <v>28889.200000000001</v>
      </c>
      <c r="I36" s="21">
        <v>0</v>
      </c>
      <c r="J36" s="21">
        <v>0</v>
      </c>
      <c r="K36" s="21">
        <v>28889.200000000001</v>
      </c>
      <c r="L36" s="21">
        <v>0</v>
      </c>
      <c r="M36" s="22">
        <f t="shared" si="2"/>
        <v>99.972315656880255</v>
      </c>
      <c r="N36" s="22">
        <v>0</v>
      </c>
      <c r="O36" s="22">
        <v>0</v>
      </c>
      <c r="P36" s="22">
        <f>K36/F36*100</f>
        <v>99.972315656880255</v>
      </c>
      <c r="Q36" s="25" t="s">
        <v>475</v>
      </c>
    </row>
    <row r="37" spans="1:17" s="2" customFormat="1" ht="61.5" customHeight="1" x14ac:dyDescent="0.25">
      <c r="A37" s="19" t="s">
        <v>220</v>
      </c>
      <c r="B37" s="20" t="s">
        <v>221</v>
      </c>
      <c r="C37" s="21">
        <f t="shared" si="6"/>
        <v>20877</v>
      </c>
      <c r="D37" s="21">
        <v>0</v>
      </c>
      <c r="E37" s="21">
        <v>8164.3</v>
      </c>
      <c r="F37" s="21">
        <v>12712.7</v>
      </c>
      <c r="G37" s="21">
        <v>0</v>
      </c>
      <c r="H37" s="21">
        <f t="shared" si="7"/>
        <v>20874.2</v>
      </c>
      <c r="I37" s="21">
        <v>0</v>
      </c>
      <c r="J37" s="21">
        <v>8164.3</v>
      </c>
      <c r="K37" s="21">
        <v>12709.9</v>
      </c>
      <c r="L37" s="21">
        <v>0</v>
      </c>
      <c r="M37" s="22">
        <f t="shared" si="2"/>
        <v>99.986588111318682</v>
      </c>
      <c r="N37" s="22">
        <v>0</v>
      </c>
      <c r="O37" s="22">
        <f>J37/E37*100</f>
        <v>100</v>
      </c>
      <c r="P37" s="22">
        <f>K37/F37*100</f>
        <v>99.977974781124374</v>
      </c>
      <c r="Q37" s="25" t="s">
        <v>409</v>
      </c>
    </row>
    <row r="38" spans="1:17" s="2" customFormat="1" ht="47.25" customHeight="1" x14ac:dyDescent="0.25">
      <c r="A38" s="19" t="s">
        <v>222</v>
      </c>
      <c r="B38" s="20" t="s">
        <v>223</v>
      </c>
      <c r="C38" s="21">
        <f t="shared" si="6"/>
        <v>12560.5</v>
      </c>
      <c r="D38" s="21">
        <v>0</v>
      </c>
      <c r="E38" s="21">
        <v>0</v>
      </c>
      <c r="F38" s="21">
        <v>12560.5</v>
      </c>
      <c r="G38" s="21">
        <v>0</v>
      </c>
      <c r="H38" s="21">
        <f t="shared" si="7"/>
        <v>12560.5</v>
      </c>
      <c r="I38" s="21">
        <v>0</v>
      </c>
      <c r="J38" s="21">
        <v>0</v>
      </c>
      <c r="K38" s="21">
        <v>12560.5</v>
      </c>
      <c r="L38" s="21">
        <v>0</v>
      </c>
      <c r="M38" s="22">
        <f t="shared" si="2"/>
        <v>100</v>
      </c>
      <c r="N38" s="22">
        <v>0</v>
      </c>
      <c r="O38" s="22">
        <v>0</v>
      </c>
      <c r="P38" s="22">
        <f t="shared" ref="P38" si="8">K38/F38*100</f>
        <v>100</v>
      </c>
      <c r="Q38" s="22"/>
    </row>
    <row r="39" spans="1:17" s="2" customFormat="1" ht="63.75" customHeight="1" x14ac:dyDescent="0.25">
      <c r="A39" s="19" t="s">
        <v>224</v>
      </c>
      <c r="B39" s="20" t="s">
        <v>225</v>
      </c>
      <c r="C39" s="21">
        <f t="shared" si="6"/>
        <v>90621.8</v>
      </c>
      <c r="D39" s="21">
        <v>0</v>
      </c>
      <c r="E39" s="21">
        <v>7877</v>
      </c>
      <c r="F39" s="21">
        <v>82744.800000000003</v>
      </c>
      <c r="G39" s="21">
        <v>0</v>
      </c>
      <c r="H39" s="21">
        <f t="shared" si="7"/>
        <v>89891.4</v>
      </c>
      <c r="I39" s="21">
        <v>0</v>
      </c>
      <c r="J39" s="21">
        <v>7877</v>
      </c>
      <c r="K39" s="21">
        <v>82014.399999999994</v>
      </c>
      <c r="L39" s="21">
        <v>0</v>
      </c>
      <c r="M39" s="22">
        <f t="shared" si="2"/>
        <v>99.194012919628605</v>
      </c>
      <c r="N39" s="22">
        <v>0</v>
      </c>
      <c r="O39" s="22">
        <f>J39/E39*100</f>
        <v>100</v>
      </c>
      <c r="P39" s="22">
        <f>K39/F39*100</f>
        <v>99.117285920081983</v>
      </c>
      <c r="Q39" s="25" t="s">
        <v>412</v>
      </c>
    </row>
    <row r="40" spans="1:17" s="2" customFormat="1" ht="75.75" customHeight="1" x14ac:dyDescent="0.25">
      <c r="A40" s="19" t="s">
        <v>226</v>
      </c>
      <c r="B40" s="20" t="s">
        <v>411</v>
      </c>
      <c r="C40" s="21">
        <f t="shared" si="6"/>
        <v>636.29999999999995</v>
      </c>
      <c r="D40" s="21">
        <v>0</v>
      </c>
      <c r="E40" s="21">
        <v>0</v>
      </c>
      <c r="F40" s="21">
        <v>636.29999999999995</v>
      </c>
      <c r="G40" s="21">
        <v>0</v>
      </c>
      <c r="H40" s="21">
        <f t="shared" si="7"/>
        <v>636</v>
      </c>
      <c r="I40" s="21">
        <v>0</v>
      </c>
      <c r="J40" s="21">
        <v>0</v>
      </c>
      <c r="K40" s="21">
        <v>636</v>
      </c>
      <c r="L40" s="21">
        <v>0</v>
      </c>
      <c r="M40" s="22">
        <f t="shared" si="2"/>
        <v>99.952852428099959</v>
      </c>
      <c r="N40" s="22">
        <v>0</v>
      </c>
      <c r="O40" s="22">
        <v>0</v>
      </c>
      <c r="P40" s="22">
        <f>K40/F40*100</f>
        <v>99.952852428099959</v>
      </c>
      <c r="Q40" s="25" t="s">
        <v>413</v>
      </c>
    </row>
    <row r="41" spans="1:17" s="2" customFormat="1" ht="78" customHeight="1" x14ac:dyDescent="0.25">
      <c r="A41" s="19" t="s">
        <v>227</v>
      </c>
      <c r="B41" s="20" t="s">
        <v>415</v>
      </c>
      <c r="C41" s="21">
        <f t="shared" si="6"/>
        <v>105</v>
      </c>
      <c r="D41" s="21">
        <v>0</v>
      </c>
      <c r="E41" s="21">
        <v>0</v>
      </c>
      <c r="F41" s="21">
        <v>105</v>
      </c>
      <c r="G41" s="21">
        <v>0</v>
      </c>
      <c r="H41" s="21">
        <f t="shared" si="7"/>
        <v>104.9</v>
      </c>
      <c r="I41" s="21">
        <v>0</v>
      </c>
      <c r="J41" s="21">
        <v>0</v>
      </c>
      <c r="K41" s="21">
        <v>104.9</v>
      </c>
      <c r="L41" s="21">
        <v>0</v>
      </c>
      <c r="M41" s="22">
        <f t="shared" si="2"/>
        <v>99.904761904761912</v>
      </c>
      <c r="N41" s="22">
        <v>0</v>
      </c>
      <c r="O41" s="22">
        <v>0</v>
      </c>
      <c r="P41" s="22">
        <f>K41/F41*100</f>
        <v>99.904761904761912</v>
      </c>
      <c r="Q41" s="25" t="s">
        <v>414</v>
      </c>
    </row>
    <row r="42" spans="1:17" s="2" customFormat="1" ht="119.25" customHeight="1" x14ac:dyDescent="0.25">
      <c r="A42" s="19" t="s">
        <v>228</v>
      </c>
      <c r="B42" s="20" t="s">
        <v>416</v>
      </c>
      <c r="C42" s="21">
        <f t="shared" si="6"/>
        <v>1968.6</v>
      </c>
      <c r="D42" s="21">
        <v>0</v>
      </c>
      <c r="E42" s="21">
        <v>1968.6</v>
      </c>
      <c r="F42" s="21">
        <v>0</v>
      </c>
      <c r="G42" s="21">
        <v>0</v>
      </c>
      <c r="H42" s="21">
        <f t="shared" si="7"/>
        <v>1736.2</v>
      </c>
      <c r="I42" s="21">
        <v>0</v>
      </c>
      <c r="J42" s="21">
        <v>1736.2</v>
      </c>
      <c r="K42" s="21">
        <v>0</v>
      </c>
      <c r="L42" s="21">
        <v>0</v>
      </c>
      <c r="M42" s="22">
        <f t="shared" ref="M42:M74" si="9">H42/C42*100</f>
        <v>88.194656100782282</v>
      </c>
      <c r="N42" s="22">
        <v>0</v>
      </c>
      <c r="O42" s="22">
        <f t="shared" ref="O42" si="10">J42/E42*100</f>
        <v>88.194656100782282</v>
      </c>
      <c r="P42" s="22">
        <v>0</v>
      </c>
      <c r="Q42" s="22" t="s">
        <v>417</v>
      </c>
    </row>
    <row r="43" spans="1:17" s="2" customFormat="1" ht="76.5" customHeight="1" x14ac:dyDescent="0.25">
      <c r="A43" s="19" t="s">
        <v>229</v>
      </c>
      <c r="B43" s="20" t="s">
        <v>355</v>
      </c>
      <c r="C43" s="21">
        <f t="shared" si="6"/>
        <v>6890.2000000000007</v>
      </c>
      <c r="D43" s="21">
        <v>0</v>
      </c>
      <c r="E43" s="21">
        <v>3582.9</v>
      </c>
      <c r="F43" s="21">
        <v>3307.3</v>
      </c>
      <c r="G43" s="21">
        <v>0</v>
      </c>
      <c r="H43" s="21">
        <f t="shared" si="7"/>
        <v>6562.1</v>
      </c>
      <c r="I43" s="21">
        <v>0</v>
      </c>
      <c r="J43" s="21">
        <v>3412.3</v>
      </c>
      <c r="K43" s="21">
        <v>3149.8</v>
      </c>
      <c r="L43" s="21">
        <v>0</v>
      </c>
      <c r="M43" s="22">
        <f t="shared" si="9"/>
        <v>95.238164349365761</v>
      </c>
      <c r="N43" s="22">
        <v>0</v>
      </c>
      <c r="O43" s="22">
        <f t="shared" ref="O43:P45" si="11">J43/E43*100</f>
        <v>95.238493957408807</v>
      </c>
      <c r="P43" s="22">
        <f t="shared" si="11"/>
        <v>95.237807274816305</v>
      </c>
      <c r="Q43" s="25" t="s">
        <v>418</v>
      </c>
    </row>
    <row r="44" spans="1:17" s="2" customFormat="1" ht="211.5" customHeight="1" x14ac:dyDescent="0.25">
      <c r="A44" s="19" t="s">
        <v>230</v>
      </c>
      <c r="B44" s="20" t="s">
        <v>231</v>
      </c>
      <c r="C44" s="21">
        <f t="shared" si="6"/>
        <v>104250.5</v>
      </c>
      <c r="D44" s="21">
        <v>75622.899999999994</v>
      </c>
      <c r="E44" s="21">
        <v>21329.599999999999</v>
      </c>
      <c r="F44" s="21">
        <v>7298</v>
      </c>
      <c r="G44" s="21">
        <v>0</v>
      </c>
      <c r="H44" s="21">
        <f t="shared" si="7"/>
        <v>69775.3</v>
      </c>
      <c r="I44" s="21">
        <v>50614.400000000001</v>
      </c>
      <c r="J44" s="21">
        <v>14276</v>
      </c>
      <c r="K44" s="21">
        <v>4884.8999999999996</v>
      </c>
      <c r="L44" s="21">
        <v>0</v>
      </c>
      <c r="M44" s="22">
        <f t="shared" si="9"/>
        <v>66.930422396055661</v>
      </c>
      <c r="N44" s="22">
        <f>I44/D44*100</f>
        <v>66.929990783215146</v>
      </c>
      <c r="O44" s="22">
        <f t="shared" si="11"/>
        <v>66.930462830995424</v>
      </c>
      <c r="P44" s="22">
        <f t="shared" si="11"/>
        <v>66.934776651137298</v>
      </c>
      <c r="Q44" s="22" t="s">
        <v>419</v>
      </c>
    </row>
    <row r="45" spans="1:17" s="2" customFormat="1" ht="167.25" customHeight="1" x14ac:dyDescent="0.25">
      <c r="A45" s="19" t="s">
        <v>357</v>
      </c>
      <c r="B45" s="20" t="s">
        <v>356</v>
      </c>
      <c r="C45" s="21">
        <f t="shared" si="6"/>
        <v>23373.9</v>
      </c>
      <c r="D45" s="21">
        <v>0</v>
      </c>
      <c r="E45" s="21">
        <v>18932.8</v>
      </c>
      <c r="F45" s="21">
        <v>4441.1000000000004</v>
      </c>
      <c r="G45" s="21">
        <v>0</v>
      </c>
      <c r="H45" s="21">
        <f>I45+J45+K45+L45</f>
        <v>22756.9</v>
      </c>
      <c r="I45" s="21">
        <v>0</v>
      </c>
      <c r="J45" s="21">
        <v>18315.8</v>
      </c>
      <c r="K45" s="21">
        <v>4441.1000000000004</v>
      </c>
      <c r="L45" s="21">
        <v>0</v>
      </c>
      <c r="M45" s="22">
        <f t="shared" si="9"/>
        <v>97.360303586478935</v>
      </c>
      <c r="N45" s="22">
        <v>0</v>
      </c>
      <c r="O45" s="22">
        <f t="shared" si="11"/>
        <v>96.741105383250243</v>
      </c>
      <c r="P45" s="22">
        <f t="shared" si="11"/>
        <v>100</v>
      </c>
      <c r="Q45" s="22" t="s">
        <v>420</v>
      </c>
    </row>
    <row r="46" spans="1:17" s="2" customFormat="1" ht="120.75" customHeight="1" x14ac:dyDescent="0.25">
      <c r="A46" s="19" t="s">
        <v>421</v>
      </c>
      <c r="B46" s="20" t="s">
        <v>422</v>
      </c>
      <c r="C46" s="21">
        <f t="shared" ref="C46" si="12">D46+E46+F46+G46</f>
        <v>2335.2000000000003</v>
      </c>
      <c r="D46" s="21">
        <v>2241.8000000000002</v>
      </c>
      <c r="E46" s="21">
        <v>93.4</v>
      </c>
      <c r="F46" s="21">
        <v>0</v>
      </c>
      <c r="G46" s="21">
        <v>0</v>
      </c>
      <c r="H46" s="21">
        <f>I46+J46+K46+L46</f>
        <v>1606.8999999999999</v>
      </c>
      <c r="I46" s="21">
        <v>1542.6</v>
      </c>
      <c r="J46" s="21">
        <v>64.3</v>
      </c>
      <c r="K46" s="21">
        <v>0</v>
      </c>
      <c r="L46" s="21">
        <v>0</v>
      </c>
      <c r="M46" s="22">
        <f t="shared" ref="M46" si="13">H46/C46*100</f>
        <v>68.812093182596769</v>
      </c>
      <c r="N46" s="22">
        <f t="shared" ref="N46:O46" si="14">I46/D46*100</f>
        <v>68.810777054152908</v>
      </c>
      <c r="O46" s="22">
        <f t="shared" si="14"/>
        <v>68.843683083511777</v>
      </c>
      <c r="P46" s="22">
        <v>0</v>
      </c>
      <c r="Q46" s="25" t="s">
        <v>423</v>
      </c>
    </row>
    <row r="47" spans="1:17" s="2" customFormat="1" ht="78" customHeight="1" x14ac:dyDescent="0.25">
      <c r="A47" s="19" t="s">
        <v>94</v>
      </c>
      <c r="B47" s="20" t="s">
        <v>424</v>
      </c>
      <c r="C47" s="21">
        <f t="shared" si="6"/>
        <v>2800</v>
      </c>
      <c r="D47" s="21">
        <v>0</v>
      </c>
      <c r="E47" s="21">
        <v>0</v>
      </c>
      <c r="F47" s="21">
        <v>2800</v>
      </c>
      <c r="G47" s="21">
        <v>0</v>
      </c>
      <c r="H47" s="21">
        <f t="shared" si="7"/>
        <v>2800</v>
      </c>
      <c r="I47" s="21">
        <v>0</v>
      </c>
      <c r="J47" s="21">
        <v>0</v>
      </c>
      <c r="K47" s="21">
        <v>2800</v>
      </c>
      <c r="L47" s="21">
        <v>0</v>
      </c>
      <c r="M47" s="22">
        <f t="shared" si="9"/>
        <v>100</v>
      </c>
      <c r="N47" s="22">
        <v>0</v>
      </c>
      <c r="O47" s="22">
        <v>0</v>
      </c>
      <c r="P47" s="22">
        <f t="shared" ref="P47:P79" si="15">K47/F47*100</f>
        <v>100</v>
      </c>
      <c r="Q47" s="22"/>
    </row>
    <row r="48" spans="1:17" s="2" customFormat="1" ht="225.75" customHeight="1" x14ac:dyDescent="0.25">
      <c r="A48" s="19" t="s">
        <v>95</v>
      </c>
      <c r="B48" s="20" t="s">
        <v>425</v>
      </c>
      <c r="C48" s="21">
        <f t="shared" si="6"/>
        <v>14095.5</v>
      </c>
      <c r="D48" s="21">
        <v>0</v>
      </c>
      <c r="E48" s="21">
        <v>0</v>
      </c>
      <c r="F48" s="21">
        <v>14095.5</v>
      </c>
      <c r="G48" s="21">
        <v>0</v>
      </c>
      <c r="H48" s="21">
        <f t="shared" si="7"/>
        <v>14095.3</v>
      </c>
      <c r="I48" s="21">
        <v>0</v>
      </c>
      <c r="J48" s="21">
        <v>0</v>
      </c>
      <c r="K48" s="21">
        <v>14095.3</v>
      </c>
      <c r="L48" s="21">
        <v>0</v>
      </c>
      <c r="M48" s="22">
        <f t="shared" si="9"/>
        <v>99.998581107445645</v>
      </c>
      <c r="N48" s="22">
        <v>0</v>
      </c>
      <c r="O48" s="22">
        <v>0</v>
      </c>
      <c r="P48" s="22">
        <f t="shared" si="15"/>
        <v>99.998581107445645</v>
      </c>
      <c r="Q48" s="25" t="s">
        <v>426</v>
      </c>
    </row>
    <row r="49" spans="1:20" s="2" customFormat="1" ht="76.5" customHeight="1" x14ac:dyDescent="0.25">
      <c r="A49" s="19" t="s">
        <v>97</v>
      </c>
      <c r="B49" s="20" t="s">
        <v>427</v>
      </c>
      <c r="C49" s="21">
        <f t="shared" si="6"/>
        <v>1500.4</v>
      </c>
      <c r="D49" s="21">
        <v>0</v>
      </c>
      <c r="E49" s="21">
        <v>0</v>
      </c>
      <c r="F49" s="21">
        <v>1500.4</v>
      </c>
      <c r="G49" s="21">
        <v>0</v>
      </c>
      <c r="H49" s="21">
        <f t="shared" si="7"/>
        <v>1500.4</v>
      </c>
      <c r="I49" s="21">
        <v>0</v>
      </c>
      <c r="J49" s="21">
        <v>0</v>
      </c>
      <c r="K49" s="21">
        <v>1500.4</v>
      </c>
      <c r="L49" s="21">
        <v>0</v>
      </c>
      <c r="M49" s="22">
        <f t="shared" si="9"/>
        <v>100</v>
      </c>
      <c r="N49" s="22">
        <v>0</v>
      </c>
      <c r="O49" s="22">
        <v>0</v>
      </c>
      <c r="P49" s="22">
        <f t="shared" si="15"/>
        <v>100</v>
      </c>
      <c r="Q49" s="22"/>
    </row>
    <row r="50" spans="1:20" s="2" customFormat="1" ht="18.75" customHeight="1" x14ac:dyDescent="0.25">
      <c r="A50" s="14">
        <v>3</v>
      </c>
      <c r="B50" s="15" t="s">
        <v>265</v>
      </c>
      <c r="C50" s="3">
        <f t="shared" ref="C50:L50" si="16">C51+C78+C82+C85+C90</f>
        <v>139869.04999999999</v>
      </c>
      <c r="D50" s="3">
        <f t="shared" si="16"/>
        <v>4234.6499999999996</v>
      </c>
      <c r="E50" s="3">
        <f t="shared" si="16"/>
        <v>1101.2</v>
      </c>
      <c r="F50" s="3">
        <f t="shared" si="16"/>
        <v>134533.20000000001</v>
      </c>
      <c r="G50" s="3">
        <f t="shared" si="16"/>
        <v>0</v>
      </c>
      <c r="H50" s="3">
        <f t="shared" si="16"/>
        <v>139748.29999999999</v>
      </c>
      <c r="I50" s="3">
        <f t="shared" si="16"/>
        <v>4234.7</v>
      </c>
      <c r="J50" s="3">
        <f t="shared" si="16"/>
        <v>1040.7</v>
      </c>
      <c r="K50" s="3">
        <f t="shared" si="16"/>
        <v>134472.9</v>
      </c>
      <c r="L50" s="3">
        <f t="shared" si="16"/>
        <v>0</v>
      </c>
      <c r="M50" s="3">
        <f t="shared" si="9"/>
        <v>99.913669249916254</v>
      </c>
      <c r="N50" s="3">
        <f>I50/D50*100</f>
        <v>100.0011807351257</v>
      </c>
      <c r="O50" s="3">
        <f>J50/E50*100</f>
        <v>94.505993461678173</v>
      </c>
      <c r="P50" s="3">
        <f t="shared" si="15"/>
        <v>99.955178350028078</v>
      </c>
      <c r="Q50" s="3"/>
    </row>
    <row r="51" spans="1:20" s="18" customFormat="1" ht="18.75" customHeight="1" x14ac:dyDescent="0.25">
      <c r="A51" s="26"/>
      <c r="B51" s="16" t="s">
        <v>19</v>
      </c>
      <c r="C51" s="17">
        <f t="shared" ref="C51:K51" si="17">C52+C53+C54+C55+C56+C57+C58+C59+C60+C61+C62+C63+C64+C65+C66+C67+C68+C69+C70+C71+C72+C73+C74+C75+C76+C77</f>
        <v>8175.7000000000007</v>
      </c>
      <c r="D51" s="17">
        <f t="shared" si="17"/>
        <v>506.8</v>
      </c>
      <c r="E51" s="17">
        <f t="shared" si="17"/>
        <v>143</v>
      </c>
      <c r="F51" s="17">
        <f t="shared" si="17"/>
        <v>7525.9000000000005</v>
      </c>
      <c r="G51" s="17">
        <f t="shared" si="17"/>
        <v>0</v>
      </c>
      <c r="H51" s="17">
        <f t="shared" si="17"/>
        <v>8175.5</v>
      </c>
      <c r="I51" s="17">
        <f t="shared" si="17"/>
        <v>506.8</v>
      </c>
      <c r="J51" s="17">
        <f t="shared" si="17"/>
        <v>143</v>
      </c>
      <c r="K51" s="17">
        <f t="shared" si="17"/>
        <v>7525.7</v>
      </c>
      <c r="L51" s="17">
        <v>0</v>
      </c>
      <c r="M51" s="17">
        <f t="shared" si="9"/>
        <v>99.997553726286426</v>
      </c>
      <c r="N51" s="17">
        <f>I51/D51*100</f>
        <v>100</v>
      </c>
      <c r="O51" s="17">
        <f>J51/E51*100</f>
        <v>100</v>
      </c>
      <c r="P51" s="17">
        <f t="shared" si="15"/>
        <v>99.997342510530302</v>
      </c>
      <c r="Q51" s="17"/>
    </row>
    <row r="52" spans="1:20" s="24" customFormat="1" ht="33" customHeight="1" x14ac:dyDescent="0.25">
      <c r="A52" s="27" t="s">
        <v>79</v>
      </c>
      <c r="B52" s="28" t="s">
        <v>39</v>
      </c>
      <c r="C52" s="21">
        <f t="shared" ref="C52:C77" si="18">D52+E52+F52+G52</f>
        <v>55</v>
      </c>
      <c r="D52" s="21">
        <v>0</v>
      </c>
      <c r="E52" s="21">
        <v>0</v>
      </c>
      <c r="F52" s="21">
        <v>55</v>
      </c>
      <c r="G52" s="21">
        <v>0</v>
      </c>
      <c r="H52" s="21">
        <f t="shared" ref="H52:H77" si="19">I52+J52+K52+L52</f>
        <v>55</v>
      </c>
      <c r="I52" s="21">
        <v>0</v>
      </c>
      <c r="J52" s="21">
        <v>0</v>
      </c>
      <c r="K52" s="21">
        <v>55</v>
      </c>
      <c r="L52" s="21">
        <v>0</v>
      </c>
      <c r="M52" s="22">
        <f t="shared" si="9"/>
        <v>100</v>
      </c>
      <c r="N52" s="22">
        <v>0</v>
      </c>
      <c r="O52" s="22">
        <v>0</v>
      </c>
      <c r="P52" s="22">
        <f t="shared" si="15"/>
        <v>100</v>
      </c>
      <c r="Q52" s="22"/>
    </row>
    <row r="53" spans="1:20" s="24" customFormat="1" ht="34.5" customHeight="1" x14ac:dyDescent="0.25">
      <c r="A53" s="27" t="s">
        <v>80</v>
      </c>
      <c r="B53" s="29" t="s">
        <v>266</v>
      </c>
      <c r="C53" s="21">
        <f t="shared" si="18"/>
        <v>565</v>
      </c>
      <c r="D53" s="21">
        <v>0</v>
      </c>
      <c r="E53" s="21">
        <v>0</v>
      </c>
      <c r="F53" s="21">
        <v>565</v>
      </c>
      <c r="G53" s="21">
        <v>0</v>
      </c>
      <c r="H53" s="21">
        <f t="shared" si="19"/>
        <v>565</v>
      </c>
      <c r="I53" s="21">
        <v>0</v>
      </c>
      <c r="J53" s="21">
        <v>0</v>
      </c>
      <c r="K53" s="21">
        <v>565</v>
      </c>
      <c r="L53" s="21">
        <v>0</v>
      </c>
      <c r="M53" s="22">
        <f t="shared" si="9"/>
        <v>100</v>
      </c>
      <c r="N53" s="22">
        <v>0</v>
      </c>
      <c r="O53" s="22">
        <v>0</v>
      </c>
      <c r="P53" s="22">
        <f t="shared" si="15"/>
        <v>100</v>
      </c>
      <c r="Q53" s="22"/>
    </row>
    <row r="54" spans="1:20" s="24" customFormat="1" ht="32.25" customHeight="1" x14ac:dyDescent="0.25">
      <c r="A54" s="27" t="s">
        <v>114</v>
      </c>
      <c r="B54" s="30" t="s">
        <v>267</v>
      </c>
      <c r="C54" s="21">
        <f t="shared" si="18"/>
        <v>101.9</v>
      </c>
      <c r="D54" s="21">
        <v>0</v>
      </c>
      <c r="E54" s="21">
        <v>0</v>
      </c>
      <c r="F54" s="21">
        <v>101.9</v>
      </c>
      <c r="G54" s="21">
        <v>0</v>
      </c>
      <c r="H54" s="21">
        <f t="shared" si="19"/>
        <v>101.9</v>
      </c>
      <c r="I54" s="21">
        <v>0</v>
      </c>
      <c r="J54" s="21">
        <v>0</v>
      </c>
      <c r="K54" s="21">
        <v>101.9</v>
      </c>
      <c r="L54" s="21">
        <v>0</v>
      </c>
      <c r="M54" s="22">
        <f t="shared" si="9"/>
        <v>100</v>
      </c>
      <c r="N54" s="22">
        <v>0</v>
      </c>
      <c r="O54" s="22">
        <v>0</v>
      </c>
      <c r="P54" s="22">
        <f t="shared" si="15"/>
        <v>100</v>
      </c>
      <c r="Q54" s="22"/>
    </row>
    <row r="55" spans="1:20" s="24" customFormat="1" ht="48.75" customHeight="1" x14ac:dyDescent="0.25">
      <c r="A55" s="27" t="s">
        <v>116</v>
      </c>
      <c r="B55" s="29" t="s">
        <v>465</v>
      </c>
      <c r="C55" s="21">
        <f t="shared" si="18"/>
        <v>188.2</v>
      </c>
      <c r="D55" s="21">
        <v>0</v>
      </c>
      <c r="E55" s="21">
        <v>0</v>
      </c>
      <c r="F55" s="21">
        <v>188.2</v>
      </c>
      <c r="G55" s="21">
        <v>0</v>
      </c>
      <c r="H55" s="21">
        <f t="shared" si="19"/>
        <v>188.2</v>
      </c>
      <c r="I55" s="21">
        <v>0</v>
      </c>
      <c r="J55" s="21">
        <v>0</v>
      </c>
      <c r="K55" s="21">
        <v>188.2</v>
      </c>
      <c r="L55" s="21">
        <v>0</v>
      </c>
      <c r="M55" s="22">
        <f t="shared" si="9"/>
        <v>100</v>
      </c>
      <c r="N55" s="22">
        <v>0</v>
      </c>
      <c r="O55" s="22">
        <v>0</v>
      </c>
      <c r="P55" s="22">
        <f t="shared" si="15"/>
        <v>100</v>
      </c>
      <c r="Q55" s="22"/>
      <c r="T55" s="18"/>
    </row>
    <row r="56" spans="1:20" s="24" customFormat="1" ht="30" customHeight="1" x14ac:dyDescent="0.25">
      <c r="A56" s="27" t="s">
        <v>119</v>
      </c>
      <c r="B56" s="29" t="s">
        <v>40</v>
      </c>
      <c r="C56" s="21">
        <f t="shared" si="18"/>
        <v>65</v>
      </c>
      <c r="D56" s="21">
        <v>0</v>
      </c>
      <c r="E56" s="21">
        <v>0</v>
      </c>
      <c r="F56" s="21">
        <v>65</v>
      </c>
      <c r="G56" s="21">
        <v>0</v>
      </c>
      <c r="H56" s="21">
        <f t="shared" si="19"/>
        <v>65</v>
      </c>
      <c r="I56" s="21">
        <v>0</v>
      </c>
      <c r="J56" s="21">
        <v>0</v>
      </c>
      <c r="K56" s="21">
        <v>65</v>
      </c>
      <c r="L56" s="21">
        <v>0</v>
      </c>
      <c r="M56" s="22">
        <f t="shared" si="9"/>
        <v>100</v>
      </c>
      <c r="N56" s="22">
        <v>0</v>
      </c>
      <c r="O56" s="22">
        <v>0</v>
      </c>
      <c r="P56" s="22">
        <f t="shared" si="15"/>
        <v>100</v>
      </c>
      <c r="Q56" s="22"/>
    </row>
    <row r="57" spans="1:20" s="24" customFormat="1" ht="28.5" customHeight="1" x14ac:dyDescent="0.25">
      <c r="A57" s="27" t="s">
        <v>197</v>
      </c>
      <c r="B57" s="29" t="s">
        <v>268</v>
      </c>
      <c r="C57" s="21">
        <f t="shared" si="18"/>
        <v>627</v>
      </c>
      <c r="D57" s="21">
        <v>0</v>
      </c>
      <c r="E57" s="21">
        <v>0</v>
      </c>
      <c r="F57" s="21">
        <v>627</v>
      </c>
      <c r="G57" s="21">
        <v>0</v>
      </c>
      <c r="H57" s="21">
        <f t="shared" si="19"/>
        <v>627</v>
      </c>
      <c r="I57" s="21">
        <v>0</v>
      </c>
      <c r="J57" s="21">
        <v>0</v>
      </c>
      <c r="K57" s="21">
        <v>627</v>
      </c>
      <c r="L57" s="21">
        <v>0</v>
      </c>
      <c r="M57" s="22">
        <f t="shared" si="9"/>
        <v>100</v>
      </c>
      <c r="N57" s="22">
        <v>0</v>
      </c>
      <c r="O57" s="22">
        <v>0</v>
      </c>
      <c r="P57" s="22">
        <f t="shared" si="15"/>
        <v>100</v>
      </c>
      <c r="Q57" s="22"/>
    </row>
    <row r="58" spans="1:20" s="24" customFormat="1" ht="32.25" customHeight="1" x14ac:dyDescent="0.25">
      <c r="A58" s="27" t="s">
        <v>204</v>
      </c>
      <c r="B58" s="29" t="s">
        <v>269</v>
      </c>
      <c r="C58" s="21">
        <f t="shared" si="18"/>
        <v>1800</v>
      </c>
      <c r="D58" s="21">
        <v>0</v>
      </c>
      <c r="E58" s="21">
        <v>0</v>
      </c>
      <c r="F58" s="21">
        <v>1800</v>
      </c>
      <c r="G58" s="21">
        <v>0</v>
      </c>
      <c r="H58" s="21">
        <f t="shared" si="19"/>
        <v>1800</v>
      </c>
      <c r="I58" s="21">
        <v>0</v>
      </c>
      <c r="J58" s="21">
        <v>0</v>
      </c>
      <c r="K58" s="21">
        <v>1800</v>
      </c>
      <c r="L58" s="21">
        <v>0</v>
      </c>
      <c r="M58" s="22">
        <f t="shared" si="9"/>
        <v>100</v>
      </c>
      <c r="N58" s="22">
        <v>0</v>
      </c>
      <c r="O58" s="22">
        <v>0</v>
      </c>
      <c r="P58" s="22">
        <f t="shared" si="15"/>
        <v>100</v>
      </c>
      <c r="Q58" s="22"/>
    </row>
    <row r="59" spans="1:20" s="24" customFormat="1" ht="33.75" customHeight="1" x14ac:dyDescent="0.25">
      <c r="A59" s="27" t="s">
        <v>205</v>
      </c>
      <c r="B59" s="29" t="s">
        <v>270</v>
      </c>
      <c r="C59" s="21">
        <f t="shared" si="18"/>
        <v>294</v>
      </c>
      <c r="D59" s="21">
        <v>0</v>
      </c>
      <c r="E59" s="21">
        <v>0</v>
      </c>
      <c r="F59" s="21">
        <v>294</v>
      </c>
      <c r="G59" s="21">
        <v>0</v>
      </c>
      <c r="H59" s="21">
        <f t="shared" si="19"/>
        <v>294</v>
      </c>
      <c r="I59" s="21">
        <v>0</v>
      </c>
      <c r="J59" s="21">
        <v>0</v>
      </c>
      <c r="K59" s="21">
        <v>294</v>
      </c>
      <c r="L59" s="21">
        <v>0</v>
      </c>
      <c r="M59" s="22">
        <f t="shared" si="9"/>
        <v>100</v>
      </c>
      <c r="N59" s="22">
        <v>0</v>
      </c>
      <c r="O59" s="22">
        <v>0</v>
      </c>
      <c r="P59" s="22">
        <f t="shared" si="15"/>
        <v>100</v>
      </c>
      <c r="Q59" s="22"/>
    </row>
    <row r="60" spans="1:20" s="24" customFormat="1" ht="32.25" customHeight="1" x14ac:dyDescent="0.25">
      <c r="A60" s="27" t="s">
        <v>208</v>
      </c>
      <c r="B60" s="31" t="s">
        <v>41</v>
      </c>
      <c r="C60" s="21">
        <f t="shared" si="18"/>
        <v>656.7</v>
      </c>
      <c r="D60" s="21">
        <v>0</v>
      </c>
      <c r="E60" s="21">
        <v>0</v>
      </c>
      <c r="F60" s="21">
        <v>656.7</v>
      </c>
      <c r="G60" s="21">
        <v>0</v>
      </c>
      <c r="H60" s="21">
        <f t="shared" si="19"/>
        <v>656.7</v>
      </c>
      <c r="I60" s="21">
        <v>0</v>
      </c>
      <c r="J60" s="21">
        <v>0</v>
      </c>
      <c r="K60" s="21">
        <v>656.7</v>
      </c>
      <c r="L60" s="21">
        <v>0</v>
      </c>
      <c r="M60" s="22">
        <f t="shared" si="9"/>
        <v>100</v>
      </c>
      <c r="N60" s="22">
        <v>0</v>
      </c>
      <c r="O60" s="22">
        <v>0</v>
      </c>
      <c r="P60" s="22">
        <f t="shared" si="15"/>
        <v>100</v>
      </c>
      <c r="Q60" s="22"/>
    </row>
    <row r="61" spans="1:20" s="24" customFormat="1" ht="80.25" customHeight="1" x14ac:dyDescent="0.25">
      <c r="A61" s="27" t="s">
        <v>209</v>
      </c>
      <c r="B61" s="29" t="s">
        <v>271</v>
      </c>
      <c r="C61" s="21">
        <f t="shared" si="18"/>
        <v>802.3</v>
      </c>
      <c r="D61" s="21">
        <v>506.8</v>
      </c>
      <c r="E61" s="21">
        <v>143</v>
      </c>
      <c r="F61" s="21">
        <v>152.5</v>
      </c>
      <c r="G61" s="21">
        <v>0</v>
      </c>
      <c r="H61" s="21">
        <f t="shared" si="19"/>
        <v>802.19999999999993</v>
      </c>
      <c r="I61" s="21">
        <v>506.8</v>
      </c>
      <c r="J61" s="21">
        <v>143</v>
      </c>
      <c r="K61" s="21">
        <v>152.4</v>
      </c>
      <c r="L61" s="21">
        <v>0</v>
      </c>
      <c r="M61" s="22">
        <f t="shared" si="9"/>
        <v>99.987535834475878</v>
      </c>
      <c r="N61" s="22">
        <f t="shared" ref="N61" si="20">I61/D61*100</f>
        <v>100</v>
      </c>
      <c r="O61" s="22">
        <f t="shared" ref="O61" si="21">J61/E61*100</f>
        <v>100</v>
      </c>
      <c r="P61" s="22">
        <f t="shared" si="15"/>
        <v>99.934426229508205</v>
      </c>
      <c r="Q61" s="22"/>
    </row>
    <row r="62" spans="1:20" s="24" customFormat="1" ht="32.25" customHeight="1" x14ac:dyDescent="0.25">
      <c r="A62" s="27" t="s">
        <v>210</v>
      </c>
      <c r="B62" s="29" t="s">
        <v>272</v>
      </c>
      <c r="C62" s="21">
        <f t="shared" si="18"/>
        <v>52.4</v>
      </c>
      <c r="D62" s="21">
        <v>0</v>
      </c>
      <c r="E62" s="21">
        <v>0</v>
      </c>
      <c r="F62" s="21">
        <v>52.4</v>
      </c>
      <c r="G62" s="21">
        <v>0</v>
      </c>
      <c r="H62" s="21">
        <f t="shared" si="19"/>
        <v>52.4</v>
      </c>
      <c r="I62" s="21">
        <v>0</v>
      </c>
      <c r="J62" s="21">
        <v>0</v>
      </c>
      <c r="K62" s="21">
        <v>52.4</v>
      </c>
      <c r="L62" s="21">
        <v>0</v>
      </c>
      <c r="M62" s="22">
        <f t="shared" si="9"/>
        <v>100</v>
      </c>
      <c r="N62" s="22">
        <v>0</v>
      </c>
      <c r="O62" s="22">
        <v>0</v>
      </c>
      <c r="P62" s="22">
        <f t="shared" si="15"/>
        <v>100</v>
      </c>
      <c r="Q62" s="22"/>
    </row>
    <row r="63" spans="1:20" s="24" customFormat="1" ht="34.5" customHeight="1" x14ac:dyDescent="0.25">
      <c r="A63" s="27" t="s">
        <v>212</v>
      </c>
      <c r="B63" s="29" t="s">
        <v>273</v>
      </c>
      <c r="C63" s="21">
        <f t="shared" si="18"/>
        <v>14</v>
      </c>
      <c r="D63" s="21">
        <v>0</v>
      </c>
      <c r="E63" s="21">
        <v>0</v>
      </c>
      <c r="F63" s="21">
        <v>14</v>
      </c>
      <c r="G63" s="21">
        <v>0</v>
      </c>
      <c r="H63" s="21">
        <f t="shared" si="19"/>
        <v>14</v>
      </c>
      <c r="I63" s="21">
        <v>0</v>
      </c>
      <c r="J63" s="21">
        <v>0</v>
      </c>
      <c r="K63" s="21">
        <v>14</v>
      </c>
      <c r="L63" s="21">
        <v>0</v>
      </c>
      <c r="M63" s="22">
        <f t="shared" si="9"/>
        <v>100</v>
      </c>
      <c r="N63" s="22">
        <v>0</v>
      </c>
      <c r="O63" s="22">
        <v>0</v>
      </c>
      <c r="P63" s="22">
        <f t="shared" si="15"/>
        <v>100</v>
      </c>
      <c r="Q63" s="22"/>
    </row>
    <row r="64" spans="1:20" s="24" customFormat="1" ht="48.75" customHeight="1" x14ac:dyDescent="0.25">
      <c r="A64" s="27" t="s">
        <v>94</v>
      </c>
      <c r="B64" s="29" t="s">
        <v>42</v>
      </c>
      <c r="C64" s="21">
        <f t="shared" si="18"/>
        <v>381.3</v>
      </c>
      <c r="D64" s="21">
        <v>0</v>
      </c>
      <c r="E64" s="21">
        <v>0</v>
      </c>
      <c r="F64" s="21">
        <v>381.3</v>
      </c>
      <c r="G64" s="21">
        <v>0</v>
      </c>
      <c r="H64" s="21">
        <f t="shared" si="19"/>
        <v>381.2</v>
      </c>
      <c r="I64" s="21">
        <v>0</v>
      </c>
      <c r="J64" s="21">
        <v>0</v>
      </c>
      <c r="K64" s="21">
        <v>381.2</v>
      </c>
      <c r="L64" s="21">
        <v>0</v>
      </c>
      <c r="M64" s="22">
        <f t="shared" si="9"/>
        <v>99.973773931287695</v>
      </c>
      <c r="N64" s="22">
        <v>0</v>
      </c>
      <c r="O64" s="22">
        <v>0</v>
      </c>
      <c r="P64" s="22">
        <f t="shared" si="15"/>
        <v>99.973773931287695</v>
      </c>
      <c r="Q64" s="22" t="s">
        <v>439</v>
      </c>
    </row>
    <row r="65" spans="1:17" s="24" customFormat="1" ht="45.75" customHeight="1" x14ac:dyDescent="0.25">
      <c r="A65" s="27" t="s">
        <v>95</v>
      </c>
      <c r="B65" s="29" t="s">
        <v>466</v>
      </c>
      <c r="C65" s="21">
        <f t="shared" si="18"/>
        <v>15</v>
      </c>
      <c r="D65" s="21">
        <v>0</v>
      </c>
      <c r="E65" s="21">
        <v>0</v>
      </c>
      <c r="F65" s="21">
        <v>15</v>
      </c>
      <c r="G65" s="21">
        <v>0</v>
      </c>
      <c r="H65" s="21">
        <f t="shared" si="19"/>
        <v>15</v>
      </c>
      <c r="I65" s="21">
        <v>0</v>
      </c>
      <c r="J65" s="21">
        <v>0</v>
      </c>
      <c r="K65" s="21">
        <v>15</v>
      </c>
      <c r="L65" s="21">
        <v>0</v>
      </c>
      <c r="M65" s="22">
        <f t="shared" si="9"/>
        <v>100</v>
      </c>
      <c r="N65" s="22">
        <v>0</v>
      </c>
      <c r="O65" s="22">
        <v>0</v>
      </c>
      <c r="P65" s="22">
        <f t="shared" si="15"/>
        <v>100</v>
      </c>
      <c r="Q65" s="22"/>
    </row>
    <row r="66" spans="1:17" s="24" customFormat="1" ht="33.75" customHeight="1" x14ac:dyDescent="0.25">
      <c r="A66" s="27" t="s">
        <v>121</v>
      </c>
      <c r="B66" s="29" t="s">
        <v>43</v>
      </c>
      <c r="C66" s="21">
        <f t="shared" si="18"/>
        <v>48</v>
      </c>
      <c r="D66" s="21">
        <v>0</v>
      </c>
      <c r="E66" s="21">
        <v>0</v>
      </c>
      <c r="F66" s="21">
        <v>48</v>
      </c>
      <c r="G66" s="21">
        <v>0</v>
      </c>
      <c r="H66" s="21">
        <f t="shared" si="19"/>
        <v>48</v>
      </c>
      <c r="I66" s="21">
        <v>0</v>
      </c>
      <c r="J66" s="21">
        <v>0</v>
      </c>
      <c r="K66" s="21">
        <v>48</v>
      </c>
      <c r="L66" s="21">
        <v>0</v>
      </c>
      <c r="M66" s="22">
        <f t="shared" si="9"/>
        <v>100</v>
      </c>
      <c r="N66" s="22">
        <v>0</v>
      </c>
      <c r="O66" s="22">
        <v>0</v>
      </c>
      <c r="P66" s="22">
        <f t="shared" si="15"/>
        <v>100</v>
      </c>
      <c r="Q66" s="22"/>
    </row>
    <row r="67" spans="1:17" s="24" customFormat="1" ht="51" customHeight="1" x14ac:dyDescent="0.25">
      <c r="A67" s="27" t="s">
        <v>171</v>
      </c>
      <c r="B67" s="29" t="s">
        <v>471</v>
      </c>
      <c r="C67" s="21">
        <f t="shared" si="18"/>
        <v>122.2</v>
      </c>
      <c r="D67" s="21">
        <v>0</v>
      </c>
      <c r="E67" s="21">
        <v>0</v>
      </c>
      <c r="F67" s="21">
        <v>122.2</v>
      </c>
      <c r="G67" s="21">
        <v>0</v>
      </c>
      <c r="H67" s="21">
        <f t="shared" si="19"/>
        <v>122.2</v>
      </c>
      <c r="I67" s="21">
        <v>0</v>
      </c>
      <c r="J67" s="21">
        <v>0</v>
      </c>
      <c r="K67" s="21">
        <v>122.2</v>
      </c>
      <c r="L67" s="21">
        <v>0</v>
      </c>
      <c r="M67" s="22">
        <f t="shared" si="9"/>
        <v>100</v>
      </c>
      <c r="N67" s="22">
        <v>0</v>
      </c>
      <c r="O67" s="22">
        <v>0</v>
      </c>
      <c r="P67" s="22">
        <f t="shared" si="15"/>
        <v>100</v>
      </c>
      <c r="Q67" s="22"/>
    </row>
    <row r="68" spans="1:17" s="24" customFormat="1" ht="51.75" customHeight="1" x14ac:dyDescent="0.25">
      <c r="A68" s="27" t="s">
        <v>172</v>
      </c>
      <c r="B68" s="29" t="s">
        <v>467</v>
      </c>
      <c r="C68" s="21">
        <f t="shared" si="18"/>
        <v>12</v>
      </c>
      <c r="D68" s="21">
        <v>0</v>
      </c>
      <c r="E68" s="21">
        <v>0</v>
      </c>
      <c r="F68" s="21">
        <v>12</v>
      </c>
      <c r="G68" s="21">
        <v>0</v>
      </c>
      <c r="H68" s="21">
        <f t="shared" si="19"/>
        <v>12</v>
      </c>
      <c r="I68" s="21">
        <v>0</v>
      </c>
      <c r="J68" s="21">
        <v>0</v>
      </c>
      <c r="K68" s="21">
        <v>12</v>
      </c>
      <c r="L68" s="21">
        <v>0</v>
      </c>
      <c r="M68" s="22">
        <f t="shared" si="9"/>
        <v>100</v>
      </c>
      <c r="N68" s="22">
        <v>0</v>
      </c>
      <c r="O68" s="22">
        <v>0</v>
      </c>
      <c r="P68" s="22">
        <f t="shared" si="15"/>
        <v>100</v>
      </c>
      <c r="Q68" s="22"/>
    </row>
    <row r="69" spans="1:17" s="24" customFormat="1" ht="48" customHeight="1" x14ac:dyDescent="0.25">
      <c r="A69" s="27" t="s">
        <v>174</v>
      </c>
      <c r="B69" s="29" t="s">
        <v>274</v>
      </c>
      <c r="C69" s="21">
        <f t="shared" si="18"/>
        <v>152.6</v>
      </c>
      <c r="D69" s="21">
        <v>0</v>
      </c>
      <c r="E69" s="21">
        <v>0</v>
      </c>
      <c r="F69" s="21">
        <v>152.6</v>
      </c>
      <c r="G69" s="21">
        <v>0</v>
      </c>
      <c r="H69" s="21">
        <f t="shared" si="19"/>
        <v>152.6</v>
      </c>
      <c r="I69" s="21">
        <v>0</v>
      </c>
      <c r="J69" s="21">
        <v>0</v>
      </c>
      <c r="K69" s="21">
        <v>152.6</v>
      </c>
      <c r="L69" s="21">
        <v>0</v>
      </c>
      <c r="M69" s="22">
        <f t="shared" si="9"/>
        <v>100</v>
      </c>
      <c r="N69" s="22">
        <v>0</v>
      </c>
      <c r="O69" s="22">
        <v>0</v>
      </c>
      <c r="P69" s="22">
        <f t="shared" si="15"/>
        <v>100</v>
      </c>
      <c r="Q69" s="22"/>
    </row>
    <row r="70" spans="1:17" s="24" customFormat="1" ht="31.5" customHeight="1" x14ac:dyDescent="0.25">
      <c r="A70" s="27" t="s">
        <v>468</v>
      </c>
      <c r="B70" s="29" t="s">
        <v>469</v>
      </c>
      <c r="C70" s="21">
        <f t="shared" si="18"/>
        <v>0</v>
      </c>
      <c r="D70" s="21">
        <v>0</v>
      </c>
      <c r="E70" s="21">
        <v>0</v>
      </c>
      <c r="F70" s="21">
        <v>0</v>
      </c>
      <c r="G70" s="21">
        <v>0</v>
      </c>
      <c r="H70" s="21">
        <f t="shared" si="19"/>
        <v>0</v>
      </c>
      <c r="I70" s="21">
        <v>0</v>
      </c>
      <c r="J70" s="21">
        <v>0</v>
      </c>
      <c r="K70" s="21">
        <v>0</v>
      </c>
      <c r="L70" s="21">
        <v>0</v>
      </c>
      <c r="M70" s="22">
        <v>0</v>
      </c>
      <c r="N70" s="22">
        <v>0</v>
      </c>
      <c r="O70" s="22">
        <v>0</v>
      </c>
      <c r="P70" s="22">
        <v>0</v>
      </c>
      <c r="Q70" s="22"/>
    </row>
    <row r="71" spans="1:17" s="24" customFormat="1" ht="33.75" customHeight="1" x14ac:dyDescent="0.25">
      <c r="A71" s="27" t="s">
        <v>275</v>
      </c>
      <c r="B71" s="29" t="s">
        <v>276</v>
      </c>
      <c r="C71" s="21">
        <f t="shared" si="18"/>
        <v>10.6</v>
      </c>
      <c r="D71" s="21">
        <v>0</v>
      </c>
      <c r="E71" s="21">
        <v>0</v>
      </c>
      <c r="F71" s="21">
        <v>10.6</v>
      </c>
      <c r="G71" s="21">
        <v>0</v>
      </c>
      <c r="H71" s="21">
        <f t="shared" si="19"/>
        <v>10.6</v>
      </c>
      <c r="I71" s="21">
        <v>0</v>
      </c>
      <c r="J71" s="21">
        <v>0</v>
      </c>
      <c r="K71" s="21">
        <v>10.6</v>
      </c>
      <c r="L71" s="21">
        <v>0</v>
      </c>
      <c r="M71" s="22">
        <f t="shared" si="9"/>
        <v>100</v>
      </c>
      <c r="N71" s="22">
        <v>0</v>
      </c>
      <c r="O71" s="22">
        <v>0</v>
      </c>
      <c r="P71" s="22">
        <f t="shared" si="15"/>
        <v>100</v>
      </c>
      <c r="Q71" s="22"/>
    </row>
    <row r="72" spans="1:17" s="24" customFormat="1" ht="75" customHeight="1" x14ac:dyDescent="0.25">
      <c r="A72" s="27" t="s">
        <v>277</v>
      </c>
      <c r="B72" s="29" t="s">
        <v>280</v>
      </c>
      <c r="C72" s="21">
        <f t="shared" si="18"/>
        <v>60</v>
      </c>
      <c r="D72" s="21">
        <v>0</v>
      </c>
      <c r="E72" s="21">
        <v>0</v>
      </c>
      <c r="F72" s="21">
        <v>60</v>
      </c>
      <c r="G72" s="21">
        <v>0</v>
      </c>
      <c r="H72" s="21">
        <f t="shared" si="19"/>
        <v>60</v>
      </c>
      <c r="I72" s="21">
        <v>0</v>
      </c>
      <c r="J72" s="21">
        <v>0</v>
      </c>
      <c r="K72" s="21">
        <v>60</v>
      </c>
      <c r="L72" s="21">
        <v>0</v>
      </c>
      <c r="M72" s="22">
        <f t="shared" si="9"/>
        <v>100</v>
      </c>
      <c r="N72" s="22">
        <v>0</v>
      </c>
      <c r="O72" s="22">
        <v>0</v>
      </c>
      <c r="P72" s="22">
        <f t="shared" si="15"/>
        <v>100</v>
      </c>
      <c r="Q72" s="22"/>
    </row>
    <row r="73" spans="1:17" s="24" customFormat="1" ht="47.25" customHeight="1" x14ac:dyDescent="0.25">
      <c r="A73" s="27" t="s">
        <v>97</v>
      </c>
      <c r="B73" s="29" t="s">
        <v>278</v>
      </c>
      <c r="C73" s="21">
        <f t="shared" si="18"/>
        <v>105.2</v>
      </c>
      <c r="D73" s="21">
        <v>0</v>
      </c>
      <c r="E73" s="21">
        <v>0</v>
      </c>
      <c r="F73" s="21">
        <v>105.2</v>
      </c>
      <c r="G73" s="21">
        <v>0</v>
      </c>
      <c r="H73" s="21">
        <f t="shared" si="19"/>
        <v>105.2</v>
      </c>
      <c r="I73" s="21">
        <v>0</v>
      </c>
      <c r="J73" s="21">
        <v>0</v>
      </c>
      <c r="K73" s="21">
        <v>105.2</v>
      </c>
      <c r="L73" s="21">
        <v>0</v>
      </c>
      <c r="M73" s="22">
        <f t="shared" si="9"/>
        <v>100</v>
      </c>
      <c r="N73" s="22">
        <v>0</v>
      </c>
      <c r="O73" s="22">
        <v>0</v>
      </c>
      <c r="P73" s="22">
        <f t="shared" si="15"/>
        <v>100</v>
      </c>
      <c r="Q73" s="22"/>
    </row>
    <row r="74" spans="1:17" s="24" customFormat="1" ht="46.5" customHeight="1" x14ac:dyDescent="0.25">
      <c r="A74" s="27" t="s">
        <v>98</v>
      </c>
      <c r="B74" s="29" t="s">
        <v>470</v>
      </c>
      <c r="C74" s="21">
        <f t="shared" si="18"/>
        <v>49.3</v>
      </c>
      <c r="D74" s="21">
        <v>0</v>
      </c>
      <c r="E74" s="21">
        <v>0</v>
      </c>
      <c r="F74" s="21">
        <v>49.3</v>
      </c>
      <c r="G74" s="21">
        <v>0</v>
      </c>
      <c r="H74" s="21">
        <f t="shared" si="19"/>
        <v>49.3</v>
      </c>
      <c r="I74" s="21">
        <v>0</v>
      </c>
      <c r="J74" s="21">
        <v>0</v>
      </c>
      <c r="K74" s="21">
        <v>49.3</v>
      </c>
      <c r="L74" s="21">
        <v>0</v>
      </c>
      <c r="M74" s="22">
        <f t="shared" si="9"/>
        <v>100</v>
      </c>
      <c r="N74" s="22">
        <v>0</v>
      </c>
      <c r="O74" s="22">
        <v>0</v>
      </c>
      <c r="P74" s="22">
        <f t="shared" si="15"/>
        <v>100</v>
      </c>
      <c r="Q74" s="22"/>
    </row>
    <row r="75" spans="1:17" s="24" customFormat="1" ht="123" customHeight="1" x14ac:dyDescent="0.25">
      <c r="A75" s="27" t="s">
        <v>100</v>
      </c>
      <c r="B75" s="29" t="s">
        <v>472</v>
      </c>
      <c r="C75" s="21">
        <f t="shared" si="18"/>
        <v>153.30000000000001</v>
      </c>
      <c r="D75" s="21">
        <v>0</v>
      </c>
      <c r="E75" s="21">
        <v>0</v>
      </c>
      <c r="F75" s="21">
        <v>153.30000000000001</v>
      </c>
      <c r="G75" s="21">
        <v>0</v>
      </c>
      <c r="H75" s="21">
        <f t="shared" si="19"/>
        <v>153.30000000000001</v>
      </c>
      <c r="I75" s="21">
        <v>0</v>
      </c>
      <c r="J75" s="21">
        <v>0</v>
      </c>
      <c r="K75" s="21">
        <v>153.30000000000001</v>
      </c>
      <c r="L75" s="21">
        <v>0</v>
      </c>
      <c r="M75" s="22">
        <f t="shared" ref="M75:M106" si="22">H75/C75*100</f>
        <v>100</v>
      </c>
      <c r="N75" s="22">
        <v>0</v>
      </c>
      <c r="O75" s="22">
        <v>0</v>
      </c>
      <c r="P75" s="22">
        <f t="shared" si="15"/>
        <v>100</v>
      </c>
      <c r="Q75" s="22"/>
    </row>
    <row r="76" spans="1:17" s="24" customFormat="1" ht="33.75" customHeight="1" x14ac:dyDescent="0.25">
      <c r="A76" s="27" t="s">
        <v>102</v>
      </c>
      <c r="B76" s="29" t="s">
        <v>279</v>
      </c>
      <c r="C76" s="21">
        <f t="shared" si="18"/>
        <v>1744.7</v>
      </c>
      <c r="D76" s="21">
        <v>0</v>
      </c>
      <c r="E76" s="21">
        <v>0</v>
      </c>
      <c r="F76" s="21">
        <v>1744.7</v>
      </c>
      <c r="G76" s="21">
        <v>0</v>
      </c>
      <c r="H76" s="21">
        <f t="shared" si="19"/>
        <v>1744.7</v>
      </c>
      <c r="I76" s="21">
        <v>0</v>
      </c>
      <c r="J76" s="21">
        <v>0</v>
      </c>
      <c r="K76" s="21">
        <v>1744.7</v>
      </c>
      <c r="L76" s="21">
        <v>0</v>
      </c>
      <c r="M76" s="22">
        <f t="shared" si="22"/>
        <v>100</v>
      </c>
      <c r="N76" s="22">
        <v>0</v>
      </c>
      <c r="O76" s="22">
        <v>0</v>
      </c>
      <c r="P76" s="22">
        <f t="shared" si="15"/>
        <v>100</v>
      </c>
      <c r="Q76" s="22"/>
    </row>
    <row r="77" spans="1:17" s="24" customFormat="1" ht="36" customHeight="1" x14ac:dyDescent="0.25">
      <c r="A77" s="27" t="s">
        <v>104</v>
      </c>
      <c r="B77" s="29" t="s">
        <v>58</v>
      </c>
      <c r="C77" s="21">
        <f t="shared" si="18"/>
        <v>100</v>
      </c>
      <c r="D77" s="21">
        <v>0</v>
      </c>
      <c r="E77" s="21">
        <v>0</v>
      </c>
      <c r="F77" s="21">
        <v>100</v>
      </c>
      <c r="G77" s="21">
        <v>0</v>
      </c>
      <c r="H77" s="21">
        <f t="shared" si="19"/>
        <v>100</v>
      </c>
      <c r="I77" s="21">
        <v>0</v>
      </c>
      <c r="J77" s="21">
        <v>0</v>
      </c>
      <c r="K77" s="21">
        <v>100</v>
      </c>
      <c r="L77" s="21">
        <v>0</v>
      </c>
      <c r="M77" s="22">
        <f t="shared" si="22"/>
        <v>100</v>
      </c>
      <c r="N77" s="22">
        <v>0</v>
      </c>
      <c r="O77" s="22">
        <v>0</v>
      </c>
      <c r="P77" s="22">
        <f t="shared" si="15"/>
        <v>100</v>
      </c>
      <c r="Q77" s="22"/>
    </row>
    <row r="78" spans="1:17" s="18" customFormat="1" ht="30.75" customHeight="1" x14ac:dyDescent="0.25">
      <c r="A78" s="14"/>
      <c r="B78" s="16" t="s">
        <v>18</v>
      </c>
      <c r="C78" s="17">
        <f>C79+C80+C81</f>
        <v>706.5</v>
      </c>
      <c r="D78" s="17">
        <f t="shared" ref="D78:K78" si="23">D79+D80+D81</f>
        <v>0</v>
      </c>
      <c r="E78" s="17">
        <f t="shared" si="23"/>
        <v>634.1</v>
      </c>
      <c r="F78" s="17">
        <f t="shared" si="23"/>
        <v>72.400000000000006</v>
      </c>
      <c r="G78" s="17">
        <f t="shared" si="23"/>
        <v>0</v>
      </c>
      <c r="H78" s="17">
        <f t="shared" si="23"/>
        <v>646</v>
      </c>
      <c r="I78" s="17">
        <f t="shared" si="23"/>
        <v>0</v>
      </c>
      <c r="J78" s="17">
        <f t="shared" si="23"/>
        <v>573.6</v>
      </c>
      <c r="K78" s="17">
        <f t="shared" si="23"/>
        <v>72.400000000000006</v>
      </c>
      <c r="L78" s="17">
        <v>0</v>
      </c>
      <c r="M78" s="17">
        <f t="shared" si="22"/>
        <v>91.436659589525831</v>
      </c>
      <c r="N78" s="17">
        <v>0</v>
      </c>
      <c r="O78" s="17">
        <f>J78/E78*100</f>
        <v>90.458918151711089</v>
      </c>
      <c r="P78" s="17">
        <f t="shared" si="15"/>
        <v>100</v>
      </c>
      <c r="Q78" s="17"/>
    </row>
    <row r="79" spans="1:17" s="24" customFormat="1" ht="31.5" customHeight="1" x14ac:dyDescent="0.25">
      <c r="A79" s="19" t="s">
        <v>79</v>
      </c>
      <c r="B79" s="20" t="s">
        <v>44</v>
      </c>
      <c r="C79" s="21">
        <f>D79+E79+F79+G79</f>
        <v>72.400000000000006</v>
      </c>
      <c r="D79" s="21">
        <v>0</v>
      </c>
      <c r="E79" s="21">
        <v>0</v>
      </c>
      <c r="F79" s="21">
        <v>72.400000000000006</v>
      </c>
      <c r="G79" s="21">
        <v>0</v>
      </c>
      <c r="H79" s="21">
        <f>I79+J79+K79+L79</f>
        <v>72.400000000000006</v>
      </c>
      <c r="I79" s="21">
        <v>0</v>
      </c>
      <c r="J79" s="21">
        <v>0</v>
      </c>
      <c r="K79" s="21">
        <v>72.400000000000006</v>
      </c>
      <c r="L79" s="21">
        <v>0</v>
      </c>
      <c r="M79" s="22">
        <f t="shared" si="22"/>
        <v>100</v>
      </c>
      <c r="N79" s="22">
        <v>0</v>
      </c>
      <c r="O79" s="22">
        <v>0</v>
      </c>
      <c r="P79" s="22">
        <f t="shared" si="15"/>
        <v>100</v>
      </c>
      <c r="Q79" s="22"/>
    </row>
    <row r="80" spans="1:17" s="24" customFormat="1" ht="49.5" customHeight="1" x14ac:dyDescent="0.25">
      <c r="A80" s="19" t="s">
        <v>94</v>
      </c>
      <c r="B80" s="20" t="s">
        <v>45</v>
      </c>
      <c r="C80" s="21">
        <f>D80+E80+F80+G80</f>
        <v>0</v>
      </c>
      <c r="D80" s="21">
        <v>0</v>
      </c>
      <c r="E80" s="21">
        <v>0</v>
      </c>
      <c r="F80" s="21">
        <v>0</v>
      </c>
      <c r="G80" s="21">
        <v>0</v>
      </c>
      <c r="H80" s="21">
        <f>I80+J80+K80+L80</f>
        <v>0</v>
      </c>
      <c r="I80" s="21">
        <v>0</v>
      </c>
      <c r="J80" s="21">
        <v>0</v>
      </c>
      <c r="K80" s="21">
        <v>0</v>
      </c>
      <c r="L80" s="21">
        <v>0</v>
      </c>
      <c r="M80" s="22">
        <v>0</v>
      </c>
      <c r="N80" s="22">
        <v>0</v>
      </c>
      <c r="O80" s="22">
        <v>0</v>
      </c>
      <c r="P80" s="22">
        <v>0</v>
      </c>
      <c r="Q80" s="22"/>
    </row>
    <row r="81" spans="1:17" s="24" customFormat="1" ht="106.5" customHeight="1" x14ac:dyDescent="0.25">
      <c r="A81" s="19" t="s">
        <v>95</v>
      </c>
      <c r="B81" s="20" t="s">
        <v>281</v>
      </c>
      <c r="C81" s="21">
        <f>D81+E81+F81+G81</f>
        <v>634.1</v>
      </c>
      <c r="D81" s="21">
        <v>0</v>
      </c>
      <c r="E81" s="21">
        <v>634.1</v>
      </c>
      <c r="F81" s="21">
        <v>0</v>
      </c>
      <c r="G81" s="21">
        <v>0</v>
      </c>
      <c r="H81" s="21">
        <f>I81+J81+K81</f>
        <v>573.6</v>
      </c>
      <c r="I81" s="21">
        <v>0</v>
      </c>
      <c r="J81" s="21">
        <v>573.6</v>
      </c>
      <c r="K81" s="21">
        <v>0</v>
      </c>
      <c r="L81" s="21">
        <v>0</v>
      </c>
      <c r="M81" s="22">
        <f t="shared" si="22"/>
        <v>90.458918151711089</v>
      </c>
      <c r="N81" s="22">
        <v>0</v>
      </c>
      <c r="O81" s="22">
        <f>J81/E81*100</f>
        <v>90.458918151711089</v>
      </c>
      <c r="P81" s="22">
        <v>0</v>
      </c>
      <c r="Q81" s="22" t="s">
        <v>473</v>
      </c>
    </row>
    <row r="82" spans="1:17" s="18" customFormat="1" ht="44.25" customHeight="1" x14ac:dyDescent="0.25">
      <c r="A82" s="14"/>
      <c r="B82" s="32" t="s">
        <v>282</v>
      </c>
      <c r="C82" s="17">
        <f>C83+C84</f>
        <v>5401.85</v>
      </c>
      <c r="D82" s="17">
        <f t="shared" ref="D82:L82" si="24">D83+D84</f>
        <v>3727.85</v>
      </c>
      <c r="E82" s="17">
        <f t="shared" si="24"/>
        <v>324.10000000000002</v>
      </c>
      <c r="F82" s="17">
        <f t="shared" si="24"/>
        <v>1349.9</v>
      </c>
      <c r="G82" s="17">
        <f t="shared" si="24"/>
        <v>0</v>
      </c>
      <c r="H82" s="17">
        <f t="shared" si="24"/>
        <v>5401.9000000000005</v>
      </c>
      <c r="I82" s="17">
        <f t="shared" si="24"/>
        <v>3727.9</v>
      </c>
      <c r="J82" s="17">
        <f t="shared" si="24"/>
        <v>324.10000000000002</v>
      </c>
      <c r="K82" s="17">
        <f t="shared" si="24"/>
        <v>1349.9</v>
      </c>
      <c r="L82" s="17">
        <f t="shared" si="24"/>
        <v>0</v>
      </c>
      <c r="M82" s="17">
        <f t="shared" si="22"/>
        <v>100.00092560881922</v>
      </c>
      <c r="N82" s="22">
        <f>I82/D82*100</f>
        <v>100.00134125568358</v>
      </c>
      <c r="O82" s="17">
        <v>0</v>
      </c>
      <c r="P82" s="17">
        <f t="shared" ref="P82:P97" si="25">K82/F82*100</f>
        <v>100</v>
      </c>
      <c r="Q82" s="17"/>
    </row>
    <row r="83" spans="1:17" s="24" customFormat="1" ht="60.75" customHeight="1" x14ac:dyDescent="0.25">
      <c r="A83" s="19" t="s">
        <v>79</v>
      </c>
      <c r="B83" s="20" t="s">
        <v>283</v>
      </c>
      <c r="C83" s="22">
        <f>D83+E83+F83+G83</f>
        <v>690.1</v>
      </c>
      <c r="D83" s="22">
        <v>0</v>
      </c>
      <c r="E83" s="22">
        <v>0</v>
      </c>
      <c r="F83" s="22">
        <v>690.1</v>
      </c>
      <c r="G83" s="22">
        <v>0</v>
      </c>
      <c r="H83" s="22">
        <f>I83+J83+K83+L83</f>
        <v>690.1</v>
      </c>
      <c r="I83" s="22">
        <v>0</v>
      </c>
      <c r="J83" s="22">
        <v>0</v>
      </c>
      <c r="K83" s="22">
        <v>690.1</v>
      </c>
      <c r="L83" s="22">
        <v>0</v>
      </c>
      <c r="M83" s="22">
        <f t="shared" si="22"/>
        <v>100</v>
      </c>
      <c r="N83" s="22">
        <v>0</v>
      </c>
      <c r="O83" s="22">
        <v>0</v>
      </c>
      <c r="P83" s="22">
        <f t="shared" si="25"/>
        <v>100</v>
      </c>
      <c r="Q83" s="22"/>
    </row>
    <row r="84" spans="1:17" s="24" customFormat="1" ht="78.75" customHeight="1" x14ac:dyDescent="0.25">
      <c r="A84" s="19" t="s">
        <v>80</v>
      </c>
      <c r="B84" s="20" t="s">
        <v>284</v>
      </c>
      <c r="C84" s="21">
        <f>D84+E84+F84+G84</f>
        <v>4711.75</v>
      </c>
      <c r="D84" s="21">
        <v>3727.85</v>
      </c>
      <c r="E84" s="21">
        <v>324.10000000000002</v>
      </c>
      <c r="F84" s="21">
        <v>659.8</v>
      </c>
      <c r="G84" s="21">
        <v>0</v>
      </c>
      <c r="H84" s="21">
        <f>I84+J84+K84+L84</f>
        <v>4711.8</v>
      </c>
      <c r="I84" s="21">
        <v>3727.9</v>
      </c>
      <c r="J84" s="21">
        <v>324.10000000000002</v>
      </c>
      <c r="K84" s="21">
        <v>659.8</v>
      </c>
      <c r="L84" s="21">
        <v>0</v>
      </c>
      <c r="M84" s="22">
        <f t="shared" si="22"/>
        <v>100.00106117684513</v>
      </c>
      <c r="N84" s="22">
        <f>I84/D84*100</f>
        <v>100.00134125568358</v>
      </c>
      <c r="O84" s="22">
        <f>J84/E84*100</f>
        <v>100</v>
      </c>
      <c r="P84" s="22">
        <f t="shared" si="25"/>
        <v>100</v>
      </c>
      <c r="Q84" s="22"/>
    </row>
    <row r="85" spans="1:17" s="18" customFormat="1" ht="63.75" customHeight="1" x14ac:dyDescent="0.25">
      <c r="A85" s="14"/>
      <c r="B85" s="16" t="s">
        <v>290</v>
      </c>
      <c r="C85" s="17">
        <f>C86+C87+C88+C89</f>
        <v>121895.5</v>
      </c>
      <c r="D85" s="17">
        <f t="shared" ref="D85:L85" si="26">D86+D87+D88+D89</f>
        <v>0</v>
      </c>
      <c r="E85" s="17">
        <f t="shared" si="26"/>
        <v>0</v>
      </c>
      <c r="F85" s="17">
        <f t="shared" si="26"/>
        <v>121895.5</v>
      </c>
      <c r="G85" s="17">
        <f t="shared" si="26"/>
        <v>0</v>
      </c>
      <c r="H85" s="17">
        <f t="shared" si="26"/>
        <v>121835.4</v>
      </c>
      <c r="I85" s="17">
        <f t="shared" si="26"/>
        <v>0</v>
      </c>
      <c r="J85" s="17">
        <f t="shared" si="26"/>
        <v>0</v>
      </c>
      <c r="K85" s="17">
        <f t="shared" si="26"/>
        <v>121835.4</v>
      </c>
      <c r="L85" s="17">
        <f t="shared" si="26"/>
        <v>0</v>
      </c>
      <c r="M85" s="17">
        <f t="shared" si="22"/>
        <v>99.950695472761495</v>
      </c>
      <c r="N85" s="17">
        <v>0</v>
      </c>
      <c r="O85" s="17">
        <v>0</v>
      </c>
      <c r="P85" s="17">
        <f t="shared" si="25"/>
        <v>99.950695472761495</v>
      </c>
      <c r="Q85" s="17"/>
    </row>
    <row r="86" spans="1:17" s="24" customFormat="1" ht="32.25" customHeight="1" x14ac:dyDescent="0.25">
      <c r="A86" s="19" t="s">
        <v>79</v>
      </c>
      <c r="B86" s="20" t="s">
        <v>285</v>
      </c>
      <c r="C86" s="21">
        <f>D86+E86+F86+G86</f>
        <v>33732.300000000003</v>
      </c>
      <c r="D86" s="21">
        <v>0</v>
      </c>
      <c r="E86" s="21">
        <v>0</v>
      </c>
      <c r="F86" s="21">
        <v>33732.300000000003</v>
      </c>
      <c r="G86" s="21">
        <v>0</v>
      </c>
      <c r="H86" s="21">
        <f>I86+J86+K86+L86</f>
        <v>33732.300000000003</v>
      </c>
      <c r="I86" s="21">
        <v>0</v>
      </c>
      <c r="J86" s="21">
        <v>0</v>
      </c>
      <c r="K86" s="21">
        <v>33732.300000000003</v>
      </c>
      <c r="L86" s="21">
        <v>0</v>
      </c>
      <c r="M86" s="22">
        <f t="shared" si="22"/>
        <v>100</v>
      </c>
      <c r="N86" s="22">
        <v>0</v>
      </c>
      <c r="O86" s="22">
        <v>0</v>
      </c>
      <c r="P86" s="22">
        <f t="shared" si="25"/>
        <v>100</v>
      </c>
      <c r="Q86" s="22"/>
    </row>
    <row r="87" spans="1:17" s="24" customFormat="1" ht="32.25" customHeight="1" x14ac:dyDescent="0.25">
      <c r="A87" s="19" t="s">
        <v>80</v>
      </c>
      <c r="B87" s="20" t="s">
        <v>288</v>
      </c>
      <c r="C87" s="21">
        <f>D87+E87+F87+G87</f>
        <v>11509.2</v>
      </c>
      <c r="D87" s="21">
        <v>0</v>
      </c>
      <c r="E87" s="21">
        <v>0</v>
      </c>
      <c r="F87" s="21">
        <v>11509.2</v>
      </c>
      <c r="G87" s="21">
        <v>0</v>
      </c>
      <c r="H87" s="21">
        <f>I87+J87+K87+L87</f>
        <v>11509.2</v>
      </c>
      <c r="I87" s="21">
        <v>0</v>
      </c>
      <c r="J87" s="21">
        <v>0</v>
      </c>
      <c r="K87" s="21">
        <v>11509.2</v>
      </c>
      <c r="L87" s="21">
        <v>0</v>
      </c>
      <c r="M87" s="22">
        <f t="shared" si="22"/>
        <v>100</v>
      </c>
      <c r="N87" s="22">
        <v>0</v>
      </c>
      <c r="O87" s="22">
        <v>0</v>
      </c>
      <c r="P87" s="22">
        <f t="shared" si="25"/>
        <v>100</v>
      </c>
      <c r="Q87" s="22"/>
    </row>
    <row r="88" spans="1:17" s="24" customFormat="1" ht="214.5" customHeight="1" x14ac:dyDescent="0.25">
      <c r="A88" s="19" t="s">
        <v>114</v>
      </c>
      <c r="B88" s="20" t="s">
        <v>286</v>
      </c>
      <c r="C88" s="21">
        <f>D88+E88+F88+G88</f>
        <v>5231.6000000000004</v>
      </c>
      <c r="D88" s="21">
        <v>0</v>
      </c>
      <c r="E88" s="21">
        <v>0</v>
      </c>
      <c r="F88" s="21">
        <v>5231.6000000000004</v>
      </c>
      <c r="G88" s="21">
        <v>0</v>
      </c>
      <c r="H88" s="21">
        <f>I88+J88+K88+L88</f>
        <v>5171.5</v>
      </c>
      <c r="I88" s="21">
        <v>0</v>
      </c>
      <c r="J88" s="21">
        <v>0</v>
      </c>
      <c r="K88" s="21">
        <v>5171.5</v>
      </c>
      <c r="L88" s="21">
        <v>0</v>
      </c>
      <c r="M88" s="22">
        <f t="shared" si="22"/>
        <v>98.851211866350624</v>
      </c>
      <c r="N88" s="22">
        <v>0</v>
      </c>
      <c r="O88" s="22">
        <v>0</v>
      </c>
      <c r="P88" s="22">
        <f t="shared" si="25"/>
        <v>98.851211866350624</v>
      </c>
      <c r="Q88" s="22" t="s">
        <v>474</v>
      </c>
    </row>
    <row r="89" spans="1:17" s="24" customFormat="1" ht="62.25" customHeight="1" x14ac:dyDescent="0.25">
      <c r="A89" s="19" t="s">
        <v>148</v>
      </c>
      <c r="B89" s="20" t="s">
        <v>287</v>
      </c>
      <c r="C89" s="21">
        <f>D89+E89+F89+G89</f>
        <v>71422.399999999994</v>
      </c>
      <c r="D89" s="21">
        <v>0</v>
      </c>
      <c r="E89" s="21">
        <v>0</v>
      </c>
      <c r="F89" s="21">
        <v>71422.399999999994</v>
      </c>
      <c r="G89" s="21">
        <v>0</v>
      </c>
      <c r="H89" s="21">
        <f>I89+J89+K89+L89</f>
        <v>71422.399999999994</v>
      </c>
      <c r="I89" s="21">
        <v>0</v>
      </c>
      <c r="J89" s="21">
        <v>0</v>
      </c>
      <c r="K89" s="21">
        <v>71422.399999999994</v>
      </c>
      <c r="L89" s="21">
        <v>0</v>
      </c>
      <c r="M89" s="22">
        <f t="shared" si="22"/>
        <v>100</v>
      </c>
      <c r="N89" s="22">
        <v>0</v>
      </c>
      <c r="O89" s="22">
        <v>0</v>
      </c>
      <c r="P89" s="22">
        <f t="shared" si="25"/>
        <v>100</v>
      </c>
      <c r="Q89" s="22"/>
    </row>
    <row r="90" spans="1:17" s="18" customFormat="1" ht="48" customHeight="1" x14ac:dyDescent="0.25">
      <c r="A90" s="14"/>
      <c r="B90" s="16" t="s">
        <v>291</v>
      </c>
      <c r="C90" s="17">
        <f>C91</f>
        <v>3689.5</v>
      </c>
      <c r="D90" s="17">
        <f t="shared" ref="D90:K90" si="27">D91</f>
        <v>0</v>
      </c>
      <c r="E90" s="17">
        <f t="shared" si="27"/>
        <v>0</v>
      </c>
      <c r="F90" s="17">
        <f t="shared" si="27"/>
        <v>3689.5</v>
      </c>
      <c r="G90" s="17">
        <v>0</v>
      </c>
      <c r="H90" s="17">
        <f t="shared" si="27"/>
        <v>3689.5</v>
      </c>
      <c r="I90" s="17">
        <f t="shared" si="27"/>
        <v>0</v>
      </c>
      <c r="J90" s="17">
        <f t="shared" si="27"/>
        <v>0</v>
      </c>
      <c r="K90" s="17">
        <f t="shared" si="27"/>
        <v>3689.5</v>
      </c>
      <c r="L90" s="17">
        <v>0</v>
      </c>
      <c r="M90" s="17">
        <f t="shared" si="22"/>
        <v>100</v>
      </c>
      <c r="N90" s="17">
        <v>0</v>
      </c>
      <c r="O90" s="17">
        <v>0</v>
      </c>
      <c r="P90" s="17">
        <f t="shared" si="25"/>
        <v>100</v>
      </c>
      <c r="Q90" s="17"/>
    </row>
    <row r="91" spans="1:17" s="24" customFormat="1" ht="47.25" customHeight="1" x14ac:dyDescent="0.25">
      <c r="A91" s="33" t="s">
        <v>79</v>
      </c>
      <c r="B91" s="20" t="s">
        <v>289</v>
      </c>
      <c r="C91" s="21">
        <f>D91+E91+F91+G91</f>
        <v>3689.5</v>
      </c>
      <c r="D91" s="21">
        <v>0</v>
      </c>
      <c r="E91" s="21">
        <v>0</v>
      </c>
      <c r="F91" s="21">
        <v>3689.5</v>
      </c>
      <c r="G91" s="21">
        <v>0</v>
      </c>
      <c r="H91" s="21">
        <f>I91+J91+K91+L91</f>
        <v>3689.5</v>
      </c>
      <c r="I91" s="21">
        <v>0</v>
      </c>
      <c r="J91" s="21">
        <v>0</v>
      </c>
      <c r="K91" s="21">
        <v>3689.5</v>
      </c>
      <c r="L91" s="21">
        <v>0</v>
      </c>
      <c r="M91" s="22">
        <f t="shared" si="22"/>
        <v>100</v>
      </c>
      <c r="N91" s="22">
        <v>0</v>
      </c>
      <c r="O91" s="22">
        <v>0</v>
      </c>
      <c r="P91" s="22">
        <f t="shared" si="25"/>
        <v>100</v>
      </c>
      <c r="Q91" s="22"/>
    </row>
    <row r="92" spans="1:17" s="2" customFormat="1" ht="30" customHeight="1" x14ac:dyDescent="0.25">
      <c r="A92" s="14">
        <v>4</v>
      </c>
      <c r="B92" s="15" t="s">
        <v>166</v>
      </c>
      <c r="C92" s="3">
        <f>C93</f>
        <v>96370.2</v>
      </c>
      <c r="D92" s="3">
        <f t="shared" ref="D92:L92" si="28">D93</f>
        <v>0</v>
      </c>
      <c r="E92" s="3">
        <f t="shared" si="28"/>
        <v>5117.8</v>
      </c>
      <c r="F92" s="3">
        <f t="shared" si="28"/>
        <v>91252.400000000009</v>
      </c>
      <c r="G92" s="3">
        <f t="shared" si="28"/>
        <v>0</v>
      </c>
      <c r="H92" s="3">
        <f t="shared" si="28"/>
        <v>96369.799999999988</v>
      </c>
      <c r="I92" s="3">
        <f t="shared" si="28"/>
        <v>0</v>
      </c>
      <c r="J92" s="3">
        <f t="shared" si="28"/>
        <v>5117.8</v>
      </c>
      <c r="K92" s="3">
        <f t="shared" si="28"/>
        <v>91252</v>
      </c>
      <c r="L92" s="3">
        <f t="shared" si="28"/>
        <v>0</v>
      </c>
      <c r="M92" s="3">
        <f t="shared" si="22"/>
        <v>99.999584933931857</v>
      </c>
      <c r="N92" s="3">
        <v>0</v>
      </c>
      <c r="O92" s="3">
        <f>J92/E92*100</f>
        <v>100</v>
      </c>
      <c r="P92" s="3">
        <f t="shared" si="25"/>
        <v>99.999561655364673</v>
      </c>
      <c r="Q92" s="3"/>
    </row>
    <row r="93" spans="1:17" s="18" customFormat="1" ht="17.25" customHeight="1" x14ac:dyDescent="0.25">
      <c r="A93" s="14"/>
      <c r="B93" s="16" t="s">
        <v>13</v>
      </c>
      <c r="C93" s="17">
        <f>C94+C95+C96+C97+C98+C99+C100+C102+C103+C104+C105+C106+C101</f>
        <v>96370.2</v>
      </c>
      <c r="D93" s="17">
        <f t="shared" ref="D93:L93" si="29">D94+D95+D96+D97+D98+D99+D100+D102+D103+D104+D105+D106+D101</f>
        <v>0</v>
      </c>
      <c r="E93" s="17">
        <f t="shared" si="29"/>
        <v>5117.8</v>
      </c>
      <c r="F93" s="17">
        <f t="shared" si="29"/>
        <v>91252.400000000009</v>
      </c>
      <c r="G93" s="17">
        <f t="shared" si="29"/>
        <v>0</v>
      </c>
      <c r="H93" s="17">
        <f t="shared" si="29"/>
        <v>96369.799999999988</v>
      </c>
      <c r="I93" s="17">
        <f t="shared" si="29"/>
        <v>0</v>
      </c>
      <c r="J93" s="17">
        <f t="shared" si="29"/>
        <v>5117.8</v>
      </c>
      <c r="K93" s="17">
        <f t="shared" si="29"/>
        <v>91252</v>
      </c>
      <c r="L93" s="17">
        <f t="shared" si="29"/>
        <v>0</v>
      </c>
      <c r="M93" s="3">
        <f t="shared" si="22"/>
        <v>99.999584933931857</v>
      </c>
      <c r="N93" s="17">
        <v>0</v>
      </c>
      <c r="O93" s="17">
        <f>J93/E93*100</f>
        <v>100</v>
      </c>
      <c r="P93" s="17">
        <f t="shared" si="25"/>
        <v>99.999561655364673</v>
      </c>
      <c r="Q93" s="17"/>
    </row>
    <row r="94" spans="1:17" ht="48.75" customHeight="1" x14ac:dyDescent="0.25">
      <c r="A94" s="34" t="s">
        <v>79</v>
      </c>
      <c r="B94" s="35" t="s">
        <v>167</v>
      </c>
      <c r="C94" s="22">
        <f t="shared" ref="C94:C106" si="30">D94+E94+F94+G94</f>
        <v>2107.6999999999998</v>
      </c>
      <c r="D94" s="22">
        <v>0</v>
      </c>
      <c r="E94" s="22">
        <v>0</v>
      </c>
      <c r="F94" s="22">
        <v>2107.6999999999998</v>
      </c>
      <c r="G94" s="22">
        <v>0</v>
      </c>
      <c r="H94" s="22">
        <f>I94+J94+K94+L94</f>
        <v>2107.6999999999998</v>
      </c>
      <c r="I94" s="22">
        <v>0</v>
      </c>
      <c r="J94" s="22">
        <v>0</v>
      </c>
      <c r="K94" s="22">
        <v>2107.6999999999998</v>
      </c>
      <c r="L94" s="22">
        <v>0</v>
      </c>
      <c r="M94" s="22">
        <f t="shared" si="22"/>
        <v>100</v>
      </c>
      <c r="N94" s="22">
        <v>0</v>
      </c>
      <c r="O94" s="22">
        <v>0</v>
      </c>
      <c r="P94" s="22">
        <f t="shared" si="25"/>
        <v>100</v>
      </c>
      <c r="Q94" s="22"/>
    </row>
    <row r="95" spans="1:17" ht="63" customHeight="1" x14ac:dyDescent="0.25">
      <c r="A95" s="36" t="s">
        <v>94</v>
      </c>
      <c r="B95" s="37" t="s">
        <v>168</v>
      </c>
      <c r="C95" s="22">
        <f t="shared" si="30"/>
        <v>25018.7</v>
      </c>
      <c r="D95" s="22">
        <v>0</v>
      </c>
      <c r="E95" s="22">
        <v>0</v>
      </c>
      <c r="F95" s="22">
        <v>25018.7</v>
      </c>
      <c r="G95" s="22">
        <v>0</v>
      </c>
      <c r="H95" s="22">
        <f t="shared" ref="H95:H106" si="31">I95+J95+K95+L95</f>
        <v>25018.7</v>
      </c>
      <c r="I95" s="22">
        <v>0</v>
      </c>
      <c r="J95" s="22">
        <v>0</v>
      </c>
      <c r="K95" s="22">
        <v>25018.7</v>
      </c>
      <c r="L95" s="22">
        <v>0</v>
      </c>
      <c r="M95" s="22">
        <f t="shared" si="22"/>
        <v>100</v>
      </c>
      <c r="N95" s="22">
        <v>0</v>
      </c>
      <c r="O95" s="22">
        <v>0</v>
      </c>
      <c r="P95" s="22">
        <f t="shared" si="25"/>
        <v>100</v>
      </c>
      <c r="Q95" s="22"/>
    </row>
    <row r="96" spans="1:17" ht="61.5" customHeight="1" x14ac:dyDescent="0.25">
      <c r="A96" s="36" t="s">
        <v>95</v>
      </c>
      <c r="B96" s="37" t="s">
        <v>169</v>
      </c>
      <c r="C96" s="22">
        <f t="shared" si="30"/>
        <v>56748.1</v>
      </c>
      <c r="D96" s="22">
        <v>0</v>
      </c>
      <c r="E96" s="22">
        <v>0</v>
      </c>
      <c r="F96" s="22">
        <v>56748.1</v>
      </c>
      <c r="G96" s="22">
        <v>0</v>
      </c>
      <c r="H96" s="22">
        <f t="shared" si="31"/>
        <v>56748.1</v>
      </c>
      <c r="I96" s="22">
        <v>0</v>
      </c>
      <c r="J96" s="22">
        <v>0</v>
      </c>
      <c r="K96" s="22">
        <v>56748.1</v>
      </c>
      <c r="L96" s="22">
        <v>0</v>
      </c>
      <c r="M96" s="22">
        <f t="shared" si="22"/>
        <v>100</v>
      </c>
      <c r="N96" s="22">
        <v>0</v>
      </c>
      <c r="O96" s="22">
        <v>0</v>
      </c>
      <c r="P96" s="22">
        <f t="shared" si="25"/>
        <v>100</v>
      </c>
      <c r="Q96" s="22"/>
    </row>
    <row r="97" spans="1:17" ht="63" customHeight="1" x14ac:dyDescent="0.25">
      <c r="A97" s="36" t="s">
        <v>121</v>
      </c>
      <c r="B97" s="37" t="s">
        <v>170</v>
      </c>
      <c r="C97" s="22">
        <f t="shared" si="30"/>
        <v>379.6</v>
      </c>
      <c r="D97" s="22">
        <v>0</v>
      </c>
      <c r="E97" s="22">
        <v>0</v>
      </c>
      <c r="F97" s="22">
        <v>379.6</v>
      </c>
      <c r="G97" s="22">
        <v>0</v>
      </c>
      <c r="H97" s="22">
        <f t="shared" si="31"/>
        <v>379.5</v>
      </c>
      <c r="I97" s="22">
        <v>0</v>
      </c>
      <c r="J97" s="22">
        <v>0</v>
      </c>
      <c r="K97" s="22">
        <v>379.5</v>
      </c>
      <c r="L97" s="22">
        <v>0</v>
      </c>
      <c r="M97" s="22">
        <f t="shared" si="22"/>
        <v>99.973656480505795</v>
      </c>
      <c r="N97" s="22">
        <v>0</v>
      </c>
      <c r="O97" s="22">
        <v>0</v>
      </c>
      <c r="P97" s="22">
        <f t="shared" si="25"/>
        <v>99.973656480505795</v>
      </c>
      <c r="Q97" s="38" t="s">
        <v>483</v>
      </c>
    </row>
    <row r="98" spans="1:17" ht="79.5" customHeight="1" x14ac:dyDescent="0.25">
      <c r="A98" s="34" t="s">
        <v>171</v>
      </c>
      <c r="B98" s="35" t="s">
        <v>482</v>
      </c>
      <c r="C98" s="22">
        <f t="shared" si="30"/>
        <v>312.39999999999998</v>
      </c>
      <c r="D98" s="22">
        <v>0</v>
      </c>
      <c r="E98" s="22">
        <v>312.39999999999998</v>
      </c>
      <c r="F98" s="22">
        <v>0</v>
      </c>
      <c r="G98" s="22">
        <v>0</v>
      </c>
      <c r="H98" s="22">
        <f t="shared" si="31"/>
        <v>312.39999999999998</v>
      </c>
      <c r="I98" s="22">
        <v>0</v>
      </c>
      <c r="J98" s="22">
        <v>312.39999999999998</v>
      </c>
      <c r="K98" s="22">
        <v>0</v>
      </c>
      <c r="L98" s="22">
        <v>0</v>
      </c>
      <c r="M98" s="22">
        <f t="shared" si="22"/>
        <v>100</v>
      </c>
      <c r="N98" s="22">
        <v>0</v>
      </c>
      <c r="O98" s="22">
        <f>J98/E98*100</f>
        <v>100</v>
      </c>
      <c r="P98" s="22">
        <v>0</v>
      </c>
      <c r="Q98" s="38"/>
    </row>
    <row r="99" spans="1:17" ht="44.25" customHeight="1" x14ac:dyDescent="0.25">
      <c r="A99" s="34" t="s">
        <v>172</v>
      </c>
      <c r="B99" s="35" t="s">
        <v>173</v>
      </c>
      <c r="C99" s="22">
        <f t="shared" si="30"/>
        <v>1335.4</v>
      </c>
      <c r="D99" s="22">
        <v>0</v>
      </c>
      <c r="E99" s="22">
        <v>1148.4000000000001</v>
      </c>
      <c r="F99" s="22">
        <v>187</v>
      </c>
      <c r="G99" s="22">
        <v>0</v>
      </c>
      <c r="H99" s="22">
        <f t="shared" si="31"/>
        <v>1335.4</v>
      </c>
      <c r="I99" s="22">
        <v>0</v>
      </c>
      <c r="J99" s="22">
        <v>1148.4000000000001</v>
      </c>
      <c r="K99" s="22">
        <v>187</v>
      </c>
      <c r="L99" s="22">
        <v>0</v>
      </c>
      <c r="M99" s="22">
        <f t="shared" si="22"/>
        <v>100</v>
      </c>
      <c r="N99" s="22">
        <v>0</v>
      </c>
      <c r="O99" s="22">
        <f>J99/E99*100</f>
        <v>100</v>
      </c>
      <c r="P99" s="22">
        <f t="shared" ref="P99:P130" si="32">K99/F99*100</f>
        <v>100</v>
      </c>
      <c r="Q99" s="22"/>
    </row>
    <row r="100" spans="1:17" ht="93" customHeight="1" x14ac:dyDescent="0.25">
      <c r="A100" s="34" t="s">
        <v>174</v>
      </c>
      <c r="B100" s="35" t="s">
        <v>175</v>
      </c>
      <c r="C100" s="22">
        <f t="shared" si="30"/>
        <v>3932.3</v>
      </c>
      <c r="D100" s="22">
        <v>0</v>
      </c>
      <c r="E100" s="22">
        <v>3657</v>
      </c>
      <c r="F100" s="22">
        <v>275.3</v>
      </c>
      <c r="G100" s="22">
        <v>0</v>
      </c>
      <c r="H100" s="22">
        <f t="shared" si="31"/>
        <v>3932.2</v>
      </c>
      <c r="I100" s="22">
        <v>0</v>
      </c>
      <c r="J100" s="22">
        <v>3657</v>
      </c>
      <c r="K100" s="22">
        <v>275.2</v>
      </c>
      <c r="L100" s="22">
        <v>0</v>
      </c>
      <c r="M100" s="22">
        <f t="shared" si="22"/>
        <v>99.997456959031609</v>
      </c>
      <c r="N100" s="22">
        <v>0</v>
      </c>
      <c r="O100" s="22">
        <f>J100/E100*100</f>
        <v>100</v>
      </c>
      <c r="P100" s="22">
        <f t="shared" si="32"/>
        <v>99.963675989829269</v>
      </c>
      <c r="Q100" s="22" t="s">
        <v>483</v>
      </c>
    </row>
    <row r="101" spans="1:17" ht="135.75" customHeight="1" x14ac:dyDescent="0.25">
      <c r="A101" s="34" t="s">
        <v>366</v>
      </c>
      <c r="B101" s="35" t="s">
        <v>367</v>
      </c>
      <c r="C101" s="22">
        <f t="shared" si="30"/>
        <v>1657.2</v>
      </c>
      <c r="D101" s="22">
        <v>0</v>
      </c>
      <c r="E101" s="22">
        <v>0</v>
      </c>
      <c r="F101" s="22">
        <v>1657.2</v>
      </c>
      <c r="G101" s="22">
        <v>0</v>
      </c>
      <c r="H101" s="22">
        <f t="shared" si="31"/>
        <v>1657.2</v>
      </c>
      <c r="I101" s="22">
        <v>0</v>
      </c>
      <c r="J101" s="22">
        <v>0</v>
      </c>
      <c r="K101" s="22">
        <v>1657.2</v>
      </c>
      <c r="L101" s="22">
        <v>0</v>
      </c>
      <c r="M101" s="22">
        <f t="shared" si="22"/>
        <v>100</v>
      </c>
      <c r="N101" s="22">
        <v>0</v>
      </c>
      <c r="O101" s="22">
        <v>0</v>
      </c>
      <c r="P101" s="22">
        <f t="shared" si="32"/>
        <v>100</v>
      </c>
      <c r="Q101" s="22"/>
    </row>
    <row r="102" spans="1:17" ht="52.5" customHeight="1" x14ac:dyDescent="0.25">
      <c r="A102" s="39" t="s">
        <v>97</v>
      </c>
      <c r="B102" s="35" t="s">
        <v>176</v>
      </c>
      <c r="C102" s="22">
        <f t="shared" si="30"/>
        <v>547.1</v>
      </c>
      <c r="D102" s="22">
        <v>0</v>
      </c>
      <c r="E102" s="22">
        <v>0</v>
      </c>
      <c r="F102" s="22">
        <v>547.1</v>
      </c>
      <c r="G102" s="22">
        <v>0</v>
      </c>
      <c r="H102" s="22">
        <f t="shared" si="31"/>
        <v>547.1</v>
      </c>
      <c r="I102" s="22">
        <v>0</v>
      </c>
      <c r="J102" s="22">
        <v>0</v>
      </c>
      <c r="K102" s="22">
        <v>547.1</v>
      </c>
      <c r="L102" s="22">
        <v>0</v>
      </c>
      <c r="M102" s="22">
        <f t="shared" si="22"/>
        <v>100</v>
      </c>
      <c r="N102" s="22">
        <v>0</v>
      </c>
      <c r="O102" s="22">
        <v>0</v>
      </c>
      <c r="P102" s="22">
        <f t="shared" si="32"/>
        <v>100</v>
      </c>
      <c r="Q102" s="22"/>
    </row>
    <row r="103" spans="1:17" ht="53.25" customHeight="1" x14ac:dyDescent="0.25">
      <c r="A103" s="36" t="s">
        <v>98</v>
      </c>
      <c r="B103" s="37" t="s">
        <v>50</v>
      </c>
      <c r="C103" s="22">
        <f t="shared" si="30"/>
        <v>1903.2</v>
      </c>
      <c r="D103" s="22">
        <v>0</v>
      </c>
      <c r="E103" s="22">
        <v>0</v>
      </c>
      <c r="F103" s="22">
        <v>1903.2</v>
      </c>
      <c r="G103" s="22">
        <v>0</v>
      </c>
      <c r="H103" s="22">
        <f t="shared" si="31"/>
        <v>1903</v>
      </c>
      <c r="I103" s="22">
        <v>0</v>
      </c>
      <c r="J103" s="22">
        <v>0</v>
      </c>
      <c r="K103" s="22">
        <v>1903</v>
      </c>
      <c r="L103" s="22">
        <v>0</v>
      </c>
      <c r="M103" s="22">
        <f t="shared" si="22"/>
        <v>99.989491382934006</v>
      </c>
      <c r="N103" s="22">
        <v>0</v>
      </c>
      <c r="O103" s="22">
        <v>0</v>
      </c>
      <c r="P103" s="22">
        <f t="shared" si="32"/>
        <v>99.989491382934006</v>
      </c>
      <c r="Q103" s="38" t="s">
        <v>484</v>
      </c>
    </row>
    <row r="104" spans="1:17" ht="63" customHeight="1" x14ac:dyDescent="0.25">
      <c r="A104" s="34" t="s">
        <v>100</v>
      </c>
      <c r="B104" s="35" t="s">
        <v>177</v>
      </c>
      <c r="C104" s="22">
        <f t="shared" si="30"/>
        <v>28.5</v>
      </c>
      <c r="D104" s="22">
        <v>0</v>
      </c>
      <c r="E104" s="22">
        <v>0</v>
      </c>
      <c r="F104" s="22">
        <v>28.5</v>
      </c>
      <c r="G104" s="22">
        <v>0</v>
      </c>
      <c r="H104" s="22">
        <f t="shared" si="31"/>
        <v>28.5</v>
      </c>
      <c r="I104" s="22">
        <v>0</v>
      </c>
      <c r="J104" s="22">
        <v>0</v>
      </c>
      <c r="K104" s="22">
        <v>28.5</v>
      </c>
      <c r="L104" s="22">
        <v>0</v>
      </c>
      <c r="M104" s="22">
        <f t="shared" si="22"/>
        <v>100</v>
      </c>
      <c r="N104" s="22">
        <v>0</v>
      </c>
      <c r="O104" s="22">
        <v>0</v>
      </c>
      <c r="P104" s="22">
        <f t="shared" si="32"/>
        <v>100</v>
      </c>
      <c r="Q104" s="22"/>
    </row>
    <row r="105" spans="1:17" ht="95.25" customHeight="1" x14ac:dyDescent="0.25">
      <c r="A105" s="34" t="s">
        <v>102</v>
      </c>
      <c r="B105" s="35" t="s">
        <v>178</v>
      </c>
      <c r="C105" s="22">
        <f t="shared" si="30"/>
        <v>1200</v>
      </c>
      <c r="D105" s="22">
        <v>0</v>
      </c>
      <c r="E105" s="22">
        <v>0</v>
      </c>
      <c r="F105" s="22">
        <v>1200</v>
      </c>
      <c r="G105" s="22">
        <v>0</v>
      </c>
      <c r="H105" s="22">
        <f t="shared" si="31"/>
        <v>1200</v>
      </c>
      <c r="I105" s="22">
        <v>0</v>
      </c>
      <c r="J105" s="22">
        <v>0</v>
      </c>
      <c r="K105" s="22">
        <v>1200</v>
      </c>
      <c r="L105" s="22">
        <v>0</v>
      </c>
      <c r="M105" s="22">
        <f t="shared" si="22"/>
        <v>100</v>
      </c>
      <c r="N105" s="22">
        <v>0</v>
      </c>
      <c r="O105" s="22">
        <v>0</v>
      </c>
      <c r="P105" s="22">
        <f t="shared" si="32"/>
        <v>100</v>
      </c>
      <c r="Q105" s="22"/>
    </row>
    <row r="106" spans="1:17" ht="93.75" customHeight="1" x14ac:dyDescent="0.25">
      <c r="A106" s="34" t="s">
        <v>104</v>
      </c>
      <c r="B106" s="35" t="s">
        <v>179</v>
      </c>
      <c r="C106" s="22">
        <f t="shared" si="30"/>
        <v>1200</v>
      </c>
      <c r="D106" s="22">
        <v>0</v>
      </c>
      <c r="E106" s="22">
        <v>0</v>
      </c>
      <c r="F106" s="22">
        <v>1200</v>
      </c>
      <c r="G106" s="22">
        <v>0</v>
      </c>
      <c r="H106" s="22">
        <f t="shared" si="31"/>
        <v>1200</v>
      </c>
      <c r="I106" s="22">
        <v>0</v>
      </c>
      <c r="J106" s="22">
        <v>0</v>
      </c>
      <c r="K106" s="22">
        <v>1200</v>
      </c>
      <c r="L106" s="22">
        <v>0</v>
      </c>
      <c r="M106" s="22">
        <f t="shared" si="22"/>
        <v>100</v>
      </c>
      <c r="N106" s="22">
        <v>0</v>
      </c>
      <c r="O106" s="22">
        <v>0</v>
      </c>
      <c r="P106" s="22">
        <f t="shared" si="32"/>
        <v>100</v>
      </c>
      <c r="Q106" s="22"/>
    </row>
    <row r="107" spans="1:17" s="2" customFormat="1" ht="30.75" customHeight="1" x14ac:dyDescent="0.25">
      <c r="A107" s="14">
        <v>5</v>
      </c>
      <c r="B107" s="5" t="s">
        <v>232</v>
      </c>
      <c r="C107" s="3">
        <f>C108+C132</f>
        <v>17925.400000000001</v>
      </c>
      <c r="D107" s="3">
        <f t="shared" ref="D107:L107" si="33">D108+D132</f>
        <v>0</v>
      </c>
      <c r="E107" s="3">
        <f t="shared" si="33"/>
        <v>0</v>
      </c>
      <c r="F107" s="3">
        <f t="shared" si="33"/>
        <v>17925.400000000001</v>
      </c>
      <c r="G107" s="3">
        <f t="shared" si="33"/>
        <v>0</v>
      </c>
      <c r="H107" s="3">
        <f t="shared" si="33"/>
        <v>17925</v>
      </c>
      <c r="I107" s="3">
        <f t="shared" si="33"/>
        <v>0</v>
      </c>
      <c r="J107" s="3">
        <f t="shared" si="33"/>
        <v>0</v>
      </c>
      <c r="K107" s="3">
        <f t="shared" si="33"/>
        <v>17925</v>
      </c>
      <c r="L107" s="3">
        <f t="shared" si="33"/>
        <v>0</v>
      </c>
      <c r="M107" s="3">
        <f t="shared" ref="M107:M113" si="34">H107/C107*100</f>
        <v>99.997768529572554</v>
      </c>
      <c r="N107" s="3">
        <v>0</v>
      </c>
      <c r="O107" s="3">
        <v>0</v>
      </c>
      <c r="P107" s="3">
        <f t="shared" si="32"/>
        <v>99.997768529572554</v>
      </c>
      <c r="Q107" s="3"/>
    </row>
    <row r="108" spans="1:17" s="18" customFormat="1" ht="63.75" customHeight="1" x14ac:dyDescent="0.25">
      <c r="A108" s="14"/>
      <c r="B108" s="16" t="s">
        <v>14</v>
      </c>
      <c r="C108" s="17">
        <f>C109+C110+C111+C112+C113+C114+C115+C116+C117+C118+C119+C120+C121+C122+C123+C124+C125+C126+C127+C128+C129+C130+C131</f>
        <v>1890.8999999999999</v>
      </c>
      <c r="D108" s="17">
        <f t="shared" ref="D108:L108" si="35">D109+D110+D111+D112+D113+D114+D115+D116+D117+D118+D119+D120+D121+D122+D123+D124+D125+D126+D127+D128+D129+D130+D131</f>
        <v>0</v>
      </c>
      <c r="E108" s="17">
        <f t="shared" si="35"/>
        <v>0</v>
      </c>
      <c r="F108" s="17">
        <f t="shared" si="35"/>
        <v>1890.8999999999999</v>
      </c>
      <c r="G108" s="17">
        <f t="shared" si="35"/>
        <v>0</v>
      </c>
      <c r="H108" s="17">
        <f t="shared" si="35"/>
        <v>1890.7</v>
      </c>
      <c r="I108" s="17">
        <f t="shared" si="35"/>
        <v>0</v>
      </c>
      <c r="J108" s="17">
        <f t="shared" si="35"/>
        <v>0</v>
      </c>
      <c r="K108" s="17">
        <f t="shared" si="35"/>
        <v>1890.7</v>
      </c>
      <c r="L108" s="17">
        <f t="shared" si="35"/>
        <v>0</v>
      </c>
      <c r="M108" s="17">
        <f t="shared" si="34"/>
        <v>99.989423026072259</v>
      </c>
      <c r="N108" s="17">
        <v>0</v>
      </c>
      <c r="O108" s="17">
        <v>0</v>
      </c>
      <c r="P108" s="17">
        <f t="shared" si="32"/>
        <v>99.989423026072259</v>
      </c>
      <c r="Q108" s="17"/>
    </row>
    <row r="109" spans="1:17" s="24" customFormat="1" ht="60.75" customHeight="1" x14ac:dyDescent="0.25">
      <c r="A109" s="19" t="s">
        <v>125</v>
      </c>
      <c r="B109" s="20" t="s">
        <v>258</v>
      </c>
      <c r="C109" s="21">
        <f t="shared" ref="C109:C131" si="36">D109+E109+F109+G109</f>
        <v>334.4</v>
      </c>
      <c r="D109" s="21">
        <v>0</v>
      </c>
      <c r="E109" s="21">
        <v>0</v>
      </c>
      <c r="F109" s="21">
        <v>334.4</v>
      </c>
      <c r="G109" s="21">
        <v>0</v>
      </c>
      <c r="H109" s="21">
        <f t="shared" ref="H109:H131" si="37">I109+J109+K109+L109</f>
        <v>334.4</v>
      </c>
      <c r="I109" s="21">
        <v>0</v>
      </c>
      <c r="J109" s="21">
        <v>0</v>
      </c>
      <c r="K109" s="21">
        <v>334.4</v>
      </c>
      <c r="L109" s="21">
        <v>0</v>
      </c>
      <c r="M109" s="22">
        <f t="shared" si="34"/>
        <v>100</v>
      </c>
      <c r="N109" s="22">
        <v>0</v>
      </c>
      <c r="O109" s="22">
        <v>0</v>
      </c>
      <c r="P109" s="22">
        <f t="shared" si="32"/>
        <v>100</v>
      </c>
      <c r="Q109" s="22"/>
    </row>
    <row r="110" spans="1:17" s="24" customFormat="1" ht="31.5" customHeight="1" x14ac:dyDescent="0.25">
      <c r="A110" s="19" t="s">
        <v>143</v>
      </c>
      <c r="B110" s="20" t="s">
        <v>233</v>
      </c>
      <c r="C110" s="21">
        <f t="shared" si="36"/>
        <v>39.4</v>
      </c>
      <c r="D110" s="21">
        <v>0</v>
      </c>
      <c r="E110" s="21">
        <v>0</v>
      </c>
      <c r="F110" s="21">
        <v>39.4</v>
      </c>
      <c r="G110" s="21">
        <v>0</v>
      </c>
      <c r="H110" s="21">
        <f t="shared" si="37"/>
        <v>39.4</v>
      </c>
      <c r="I110" s="21">
        <v>0</v>
      </c>
      <c r="J110" s="21">
        <v>0</v>
      </c>
      <c r="K110" s="21">
        <v>39.4</v>
      </c>
      <c r="L110" s="21">
        <v>0</v>
      </c>
      <c r="M110" s="22">
        <f t="shared" si="34"/>
        <v>100</v>
      </c>
      <c r="N110" s="22">
        <v>0</v>
      </c>
      <c r="O110" s="22">
        <v>0</v>
      </c>
      <c r="P110" s="22">
        <f t="shared" si="32"/>
        <v>100</v>
      </c>
      <c r="Q110" s="22"/>
    </row>
    <row r="111" spans="1:17" s="24" customFormat="1" ht="47.25" customHeight="1" x14ac:dyDescent="0.25">
      <c r="A111" s="40" t="s">
        <v>144</v>
      </c>
      <c r="B111" s="20" t="s">
        <v>349</v>
      </c>
      <c r="C111" s="21">
        <f t="shared" si="36"/>
        <v>22.2</v>
      </c>
      <c r="D111" s="21">
        <v>0</v>
      </c>
      <c r="E111" s="21">
        <v>0</v>
      </c>
      <c r="F111" s="21">
        <v>22.2</v>
      </c>
      <c r="G111" s="21">
        <v>0</v>
      </c>
      <c r="H111" s="21">
        <f t="shared" si="37"/>
        <v>22.2</v>
      </c>
      <c r="I111" s="21">
        <v>0</v>
      </c>
      <c r="J111" s="21">
        <v>0</v>
      </c>
      <c r="K111" s="21">
        <v>22.2</v>
      </c>
      <c r="L111" s="21">
        <v>0</v>
      </c>
      <c r="M111" s="22">
        <f t="shared" si="34"/>
        <v>100</v>
      </c>
      <c r="N111" s="22">
        <v>0</v>
      </c>
      <c r="O111" s="22">
        <v>0</v>
      </c>
      <c r="P111" s="22">
        <f t="shared" si="32"/>
        <v>100</v>
      </c>
      <c r="Q111" s="22"/>
    </row>
    <row r="112" spans="1:17" s="24" customFormat="1" ht="78.75" customHeight="1" x14ac:dyDescent="0.25">
      <c r="A112" s="40" t="s">
        <v>148</v>
      </c>
      <c r="B112" s="20" t="s">
        <v>433</v>
      </c>
      <c r="C112" s="21">
        <f t="shared" si="36"/>
        <v>129</v>
      </c>
      <c r="D112" s="21">
        <v>0</v>
      </c>
      <c r="E112" s="21">
        <v>0</v>
      </c>
      <c r="F112" s="21">
        <v>129</v>
      </c>
      <c r="G112" s="21">
        <v>0</v>
      </c>
      <c r="H112" s="21">
        <f t="shared" si="37"/>
        <v>129</v>
      </c>
      <c r="I112" s="21">
        <v>0</v>
      </c>
      <c r="J112" s="21">
        <v>0</v>
      </c>
      <c r="K112" s="21">
        <v>129</v>
      </c>
      <c r="L112" s="21">
        <v>0</v>
      </c>
      <c r="M112" s="22">
        <f t="shared" si="34"/>
        <v>100</v>
      </c>
      <c r="N112" s="22">
        <v>0</v>
      </c>
      <c r="O112" s="22">
        <v>0</v>
      </c>
      <c r="P112" s="22">
        <f t="shared" si="32"/>
        <v>100</v>
      </c>
      <c r="Q112" s="22"/>
    </row>
    <row r="113" spans="1:17" s="24" customFormat="1" ht="108" customHeight="1" x14ac:dyDescent="0.25">
      <c r="A113" s="19" t="s">
        <v>149</v>
      </c>
      <c r="B113" s="20" t="s">
        <v>434</v>
      </c>
      <c r="C113" s="21">
        <f t="shared" si="36"/>
        <v>575</v>
      </c>
      <c r="D113" s="21">
        <v>0</v>
      </c>
      <c r="E113" s="21">
        <v>0</v>
      </c>
      <c r="F113" s="21">
        <v>575</v>
      </c>
      <c r="G113" s="21">
        <v>0</v>
      </c>
      <c r="H113" s="21">
        <f t="shared" si="37"/>
        <v>575</v>
      </c>
      <c r="I113" s="21">
        <v>0</v>
      </c>
      <c r="J113" s="21">
        <v>0</v>
      </c>
      <c r="K113" s="21">
        <v>575</v>
      </c>
      <c r="L113" s="21"/>
      <c r="M113" s="22">
        <f t="shared" si="34"/>
        <v>100</v>
      </c>
      <c r="N113" s="22">
        <v>0</v>
      </c>
      <c r="O113" s="22">
        <v>0</v>
      </c>
      <c r="P113" s="22">
        <f t="shared" si="32"/>
        <v>100</v>
      </c>
      <c r="Q113" s="22"/>
    </row>
    <row r="114" spans="1:17" s="24" customFormat="1" ht="63.75" customHeight="1" x14ac:dyDescent="0.25">
      <c r="A114" s="19" t="s">
        <v>234</v>
      </c>
      <c r="B114" s="20" t="s">
        <v>38</v>
      </c>
      <c r="C114" s="21">
        <f t="shared" si="36"/>
        <v>23.7</v>
      </c>
      <c r="D114" s="21">
        <v>0</v>
      </c>
      <c r="E114" s="21">
        <v>0</v>
      </c>
      <c r="F114" s="21">
        <v>23.7</v>
      </c>
      <c r="G114" s="21">
        <v>0</v>
      </c>
      <c r="H114" s="21">
        <f t="shared" si="37"/>
        <v>23.7</v>
      </c>
      <c r="I114" s="21">
        <v>0</v>
      </c>
      <c r="J114" s="21">
        <v>0</v>
      </c>
      <c r="K114" s="21">
        <v>23.7</v>
      </c>
      <c r="L114" s="21">
        <v>0</v>
      </c>
      <c r="M114" s="22">
        <v>0.6</v>
      </c>
      <c r="N114" s="22">
        <v>0</v>
      </c>
      <c r="O114" s="22">
        <v>0</v>
      </c>
      <c r="P114" s="22">
        <f t="shared" si="32"/>
        <v>100</v>
      </c>
      <c r="Q114" s="22"/>
    </row>
    <row r="115" spans="1:17" s="24" customFormat="1" ht="47.25" customHeight="1" x14ac:dyDescent="0.25">
      <c r="A115" s="19" t="s">
        <v>235</v>
      </c>
      <c r="B115" s="20" t="s">
        <v>236</v>
      </c>
      <c r="C115" s="21">
        <f t="shared" si="36"/>
        <v>13.8</v>
      </c>
      <c r="D115" s="21">
        <v>0</v>
      </c>
      <c r="E115" s="21">
        <v>0</v>
      </c>
      <c r="F115" s="21">
        <v>13.8</v>
      </c>
      <c r="G115" s="21">
        <v>0</v>
      </c>
      <c r="H115" s="21">
        <f t="shared" si="37"/>
        <v>13.8</v>
      </c>
      <c r="I115" s="21">
        <v>0</v>
      </c>
      <c r="J115" s="21">
        <v>0</v>
      </c>
      <c r="K115" s="21">
        <v>13.8</v>
      </c>
      <c r="L115" s="21">
        <v>0</v>
      </c>
      <c r="M115" s="22">
        <f t="shared" ref="M115:M146" si="38">H115/C115*100</f>
        <v>100</v>
      </c>
      <c r="N115" s="22">
        <v>0</v>
      </c>
      <c r="O115" s="22">
        <v>0</v>
      </c>
      <c r="P115" s="22">
        <f t="shared" si="32"/>
        <v>100</v>
      </c>
      <c r="Q115" s="22"/>
    </row>
    <row r="116" spans="1:17" s="24" customFormat="1" ht="29.25" customHeight="1" x14ac:dyDescent="0.25">
      <c r="A116" s="19" t="s">
        <v>237</v>
      </c>
      <c r="B116" s="20" t="s">
        <v>259</v>
      </c>
      <c r="C116" s="21">
        <f t="shared" si="36"/>
        <v>11.4</v>
      </c>
      <c r="D116" s="21">
        <v>0</v>
      </c>
      <c r="E116" s="21">
        <v>0</v>
      </c>
      <c r="F116" s="21">
        <v>11.4</v>
      </c>
      <c r="G116" s="21">
        <v>0</v>
      </c>
      <c r="H116" s="21">
        <f t="shared" si="37"/>
        <v>11.4</v>
      </c>
      <c r="I116" s="21">
        <v>0</v>
      </c>
      <c r="J116" s="21">
        <v>0</v>
      </c>
      <c r="K116" s="21">
        <v>11.4</v>
      </c>
      <c r="L116" s="21">
        <v>0</v>
      </c>
      <c r="M116" s="22">
        <f t="shared" si="38"/>
        <v>100</v>
      </c>
      <c r="N116" s="22">
        <v>0</v>
      </c>
      <c r="O116" s="22">
        <v>0</v>
      </c>
      <c r="P116" s="22">
        <f t="shared" si="32"/>
        <v>100</v>
      </c>
      <c r="Q116" s="22"/>
    </row>
    <row r="117" spans="1:17" s="24" customFormat="1" ht="31.5" customHeight="1" x14ac:dyDescent="0.25">
      <c r="A117" s="19" t="s">
        <v>238</v>
      </c>
      <c r="B117" s="20" t="s">
        <v>239</v>
      </c>
      <c r="C117" s="21">
        <f t="shared" si="36"/>
        <v>21.5</v>
      </c>
      <c r="D117" s="21">
        <v>0</v>
      </c>
      <c r="E117" s="21">
        <v>0</v>
      </c>
      <c r="F117" s="21">
        <v>21.5</v>
      </c>
      <c r="G117" s="21">
        <v>0</v>
      </c>
      <c r="H117" s="21">
        <f t="shared" si="37"/>
        <v>21.5</v>
      </c>
      <c r="I117" s="21">
        <v>0</v>
      </c>
      <c r="J117" s="21">
        <v>0</v>
      </c>
      <c r="K117" s="21">
        <v>21.5</v>
      </c>
      <c r="L117" s="21">
        <v>0</v>
      </c>
      <c r="M117" s="22">
        <f t="shared" si="38"/>
        <v>100</v>
      </c>
      <c r="N117" s="22">
        <v>0</v>
      </c>
      <c r="O117" s="22">
        <v>0</v>
      </c>
      <c r="P117" s="22">
        <f t="shared" si="32"/>
        <v>100</v>
      </c>
      <c r="Q117" s="22"/>
    </row>
    <row r="118" spans="1:17" s="24" customFormat="1" ht="48" customHeight="1" x14ac:dyDescent="0.25">
      <c r="A118" s="19" t="s">
        <v>240</v>
      </c>
      <c r="B118" s="20" t="s">
        <v>241</v>
      </c>
      <c r="C118" s="21">
        <f t="shared" si="36"/>
        <v>22.6</v>
      </c>
      <c r="D118" s="21">
        <v>0</v>
      </c>
      <c r="E118" s="21">
        <v>0</v>
      </c>
      <c r="F118" s="21">
        <v>22.6</v>
      </c>
      <c r="G118" s="21">
        <v>0</v>
      </c>
      <c r="H118" s="21">
        <f t="shared" si="37"/>
        <v>22.5</v>
      </c>
      <c r="I118" s="21">
        <v>0</v>
      </c>
      <c r="J118" s="21">
        <v>0</v>
      </c>
      <c r="K118" s="21">
        <v>22.5</v>
      </c>
      <c r="L118" s="21">
        <v>0</v>
      </c>
      <c r="M118" s="22">
        <f t="shared" si="38"/>
        <v>99.55752212389379</v>
      </c>
      <c r="N118" s="22">
        <v>0</v>
      </c>
      <c r="O118" s="22">
        <v>0</v>
      </c>
      <c r="P118" s="22">
        <f t="shared" si="32"/>
        <v>99.55752212389379</v>
      </c>
      <c r="Q118" s="22" t="s">
        <v>439</v>
      </c>
    </row>
    <row r="119" spans="1:17" s="24" customFormat="1" ht="48.75" customHeight="1" x14ac:dyDescent="0.25">
      <c r="A119" s="19" t="s">
        <v>242</v>
      </c>
      <c r="B119" s="20" t="s">
        <v>260</v>
      </c>
      <c r="C119" s="21">
        <f t="shared" si="36"/>
        <v>10.5</v>
      </c>
      <c r="D119" s="21">
        <v>0</v>
      </c>
      <c r="E119" s="21">
        <v>0</v>
      </c>
      <c r="F119" s="21">
        <v>10.5</v>
      </c>
      <c r="G119" s="21">
        <v>0</v>
      </c>
      <c r="H119" s="21">
        <f t="shared" si="37"/>
        <v>10.5</v>
      </c>
      <c r="I119" s="21">
        <v>0</v>
      </c>
      <c r="J119" s="21">
        <v>0</v>
      </c>
      <c r="K119" s="21">
        <v>10.5</v>
      </c>
      <c r="L119" s="21">
        <v>0</v>
      </c>
      <c r="M119" s="22">
        <f t="shared" si="38"/>
        <v>100</v>
      </c>
      <c r="N119" s="22">
        <v>0</v>
      </c>
      <c r="O119" s="22">
        <v>0</v>
      </c>
      <c r="P119" s="22">
        <f t="shared" si="32"/>
        <v>100</v>
      </c>
      <c r="Q119" s="22"/>
    </row>
    <row r="120" spans="1:17" s="24" customFormat="1" ht="31.5" customHeight="1" x14ac:dyDescent="0.25">
      <c r="A120" s="19" t="s">
        <v>243</v>
      </c>
      <c r="B120" s="20" t="s">
        <v>261</v>
      </c>
      <c r="C120" s="21">
        <f t="shared" si="36"/>
        <v>8.4</v>
      </c>
      <c r="D120" s="21">
        <v>0</v>
      </c>
      <c r="E120" s="21">
        <v>0</v>
      </c>
      <c r="F120" s="21">
        <v>8.4</v>
      </c>
      <c r="G120" s="21">
        <v>0</v>
      </c>
      <c r="H120" s="21">
        <f t="shared" si="37"/>
        <v>8.4</v>
      </c>
      <c r="I120" s="21">
        <v>0</v>
      </c>
      <c r="J120" s="21">
        <v>0</v>
      </c>
      <c r="K120" s="21">
        <v>8.4</v>
      </c>
      <c r="L120" s="21">
        <v>0</v>
      </c>
      <c r="M120" s="22">
        <f t="shared" si="38"/>
        <v>100</v>
      </c>
      <c r="N120" s="22">
        <v>0</v>
      </c>
      <c r="O120" s="22">
        <v>0</v>
      </c>
      <c r="P120" s="22">
        <f t="shared" si="32"/>
        <v>100</v>
      </c>
      <c r="Q120" s="22"/>
    </row>
    <row r="121" spans="1:17" s="24" customFormat="1" ht="93.75" customHeight="1" x14ac:dyDescent="0.25">
      <c r="A121" s="19" t="s">
        <v>244</v>
      </c>
      <c r="B121" s="20" t="s">
        <v>262</v>
      </c>
      <c r="C121" s="21">
        <f t="shared" si="36"/>
        <v>10.1</v>
      </c>
      <c r="D121" s="21">
        <v>0</v>
      </c>
      <c r="E121" s="21">
        <v>0</v>
      </c>
      <c r="F121" s="21">
        <v>10.1</v>
      </c>
      <c r="G121" s="21">
        <v>0</v>
      </c>
      <c r="H121" s="21">
        <f t="shared" si="37"/>
        <v>10.1</v>
      </c>
      <c r="I121" s="21">
        <v>0</v>
      </c>
      <c r="J121" s="21">
        <v>0</v>
      </c>
      <c r="K121" s="21">
        <v>10.1</v>
      </c>
      <c r="L121" s="21">
        <v>0</v>
      </c>
      <c r="M121" s="22">
        <f t="shared" si="38"/>
        <v>100</v>
      </c>
      <c r="N121" s="22">
        <v>0</v>
      </c>
      <c r="O121" s="22">
        <v>0</v>
      </c>
      <c r="P121" s="22">
        <f t="shared" si="32"/>
        <v>100</v>
      </c>
      <c r="Q121" s="22"/>
    </row>
    <row r="122" spans="1:17" s="24" customFormat="1" ht="46.5" customHeight="1" x14ac:dyDescent="0.25">
      <c r="A122" s="19" t="s">
        <v>245</v>
      </c>
      <c r="B122" s="20" t="s">
        <v>49</v>
      </c>
      <c r="C122" s="21">
        <f t="shared" si="36"/>
        <v>19.899999999999999</v>
      </c>
      <c r="D122" s="21">
        <v>0</v>
      </c>
      <c r="E122" s="21">
        <v>0</v>
      </c>
      <c r="F122" s="21">
        <v>19.899999999999999</v>
      </c>
      <c r="G122" s="21">
        <v>0</v>
      </c>
      <c r="H122" s="21">
        <f t="shared" si="37"/>
        <v>19.899999999999999</v>
      </c>
      <c r="I122" s="21">
        <v>0</v>
      </c>
      <c r="J122" s="21">
        <v>0</v>
      </c>
      <c r="K122" s="21">
        <v>19.899999999999999</v>
      </c>
      <c r="L122" s="21">
        <v>0</v>
      </c>
      <c r="M122" s="22">
        <f t="shared" si="38"/>
        <v>100</v>
      </c>
      <c r="N122" s="22">
        <v>0</v>
      </c>
      <c r="O122" s="22">
        <v>0</v>
      </c>
      <c r="P122" s="22">
        <f t="shared" si="32"/>
        <v>100</v>
      </c>
      <c r="Q122" s="22"/>
    </row>
    <row r="123" spans="1:17" s="24" customFormat="1" ht="48" customHeight="1" x14ac:dyDescent="0.25">
      <c r="A123" s="19" t="s">
        <v>246</v>
      </c>
      <c r="B123" s="20" t="s">
        <v>247</v>
      </c>
      <c r="C123" s="21">
        <f t="shared" si="36"/>
        <v>30.2</v>
      </c>
      <c r="D123" s="21">
        <v>0</v>
      </c>
      <c r="E123" s="21">
        <v>0</v>
      </c>
      <c r="F123" s="21">
        <v>30.2</v>
      </c>
      <c r="G123" s="21">
        <v>0</v>
      </c>
      <c r="H123" s="21">
        <f t="shared" si="37"/>
        <v>30.2</v>
      </c>
      <c r="I123" s="21">
        <v>0</v>
      </c>
      <c r="J123" s="21">
        <v>0</v>
      </c>
      <c r="K123" s="21">
        <v>30.2</v>
      </c>
      <c r="L123" s="21">
        <v>0</v>
      </c>
      <c r="M123" s="22">
        <f t="shared" si="38"/>
        <v>100</v>
      </c>
      <c r="N123" s="22">
        <v>0</v>
      </c>
      <c r="O123" s="22">
        <v>0</v>
      </c>
      <c r="P123" s="22">
        <f t="shared" si="32"/>
        <v>100</v>
      </c>
      <c r="Q123" s="22"/>
    </row>
    <row r="124" spans="1:17" s="24" customFormat="1" ht="104.25" customHeight="1" x14ac:dyDescent="0.25">
      <c r="A124" s="19" t="s">
        <v>248</v>
      </c>
      <c r="B124" s="20" t="s">
        <v>437</v>
      </c>
      <c r="C124" s="21">
        <f t="shared" si="36"/>
        <v>3.5</v>
      </c>
      <c r="D124" s="21">
        <v>0</v>
      </c>
      <c r="E124" s="21">
        <v>0</v>
      </c>
      <c r="F124" s="21">
        <v>3.5</v>
      </c>
      <c r="G124" s="21">
        <v>0</v>
      </c>
      <c r="H124" s="21">
        <f t="shared" si="37"/>
        <v>3.5</v>
      </c>
      <c r="I124" s="21">
        <v>0</v>
      </c>
      <c r="J124" s="21">
        <v>0</v>
      </c>
      <c r="K124" s="21">
        <v>3.5</v>
      </c>
      <c r="L124" s="21">
        <v>0</v>
      </c>
      <c r="M124" s="22">
        <f t="shared" si="38"/>
        <v>100</v>
      </c>
      <c r="N124" s="22">
        <v>0</v>
      </c>
      <c r="O124" s="22">
        <v>0</v>
      </c>
      <c r="P124" s="22">
        <f t="shared" si="32"/>
        <v>100</v>
      </c>
      <c r="Q124" s="22"/>
    </row>
    <row r="125" spans="1:17" s="24" customFormat="1" ht="45" customHeight="1" x14ac:dyDescent="0.25">
      <c r="A125" s="19" t="s">
        <v>249</v>
      </c>
      <c r="B125" s="20" t="s">
        <v>263</v>
      </c>
      <c r="C125" s="21">
        <f t="shared" si="36"/>
        <v>65.599999999999994</v>
      </c>
      <c r="D125" s="21">
        <v>0</v>
      </c>
      <c r="E125" s="21">
        <v>0</v>
      </c>
      <c r="F125" s="21">
        <v>65.599999999999994</v>
      </c>
      <c r="G125" s="21">
        <v>0</v>
      </c>
      <c r="H125" s="21">
        <f t="shared" si="37"/>
        <v>65.599999999999994</v>
      </c>
      <c r="I125" s="21">
        <v>0</v>
      </c>
      <c r="J125" s="21">
        <v>0</v>
      </c>
      <c r="K125" s="21">
        <v>65.599999999999994</v>
      </c>
      <c r="L125" s="21">
        <v>0</v>
      </c>
      <c r="M125" s="22">
        <f t="shared" si="38"/>
        <v>100</v>
      </c>
      <c r="N125" s="22">
        <v>0</v>
      </c>
      <c r="O125" s="22">
        <v>0</v>
      </c>
      <c r="P125" s="22">
        <f t="shared" si="32"/>
        <v>100</v>
      </c>
      <c r="Q125" s="22"/>
    </row>
    <row r="126" spans="1:17" s="24" customFormat="1" ht="33" customHeight="1" x14ac:dyDescent="0.25">
      <c r="A126" s="19" t="s">
        <v>250</v>
      </c>
      <c r="B126" s="20" t="s">
        <v>251</v>
      </c>
      <c r="C126" s="21">
        <f t="shared" si="36"/>
        <v>345.4</v>
      </c>
      <c r="D126" s="21">
        <v>0</v>
      </c>
      <c r="E126" s="21">
        <v>0</v>
      </c>
      <c r="F126" s="21">
        <v>345.4</v>
      </c>
      <c r="G126" s="21">
        <v>0</v>
      </c>
      <c r="H126" s="21">
        <f t="shared" si="37"/>
        <v>345.4</v>
      </c>
      <c r="I126" s="21">
        <v>0</v>
      </c>
      <c r="J126" s="21">
        <v>0</v>
      </c>
      <c r="K126" s="21">
        <v>345.4</v>
      </c>
      <c r="L126" s="21">
        <v>0</v>
      </c>
      <c r="M126" s="22">
        <f t="shared" si="38"/>
        <v>100</v>
      </c>
      <c r="N126" s="22">
        <v>0</v>
      </c>
      <c r="O126" s="22">
        <v>0</v>
      </c>
      <c r="P126" s="22">
        <f t="shared" si="32"/>
        <v>100</v>
      </c>
      <c r="Q126" s="22"/>
    </row>
    <row r="127" spans="1:17" s="24" customFormat="1" ht="30.75" customHeight="1" x14ac:dyDescent="0.25">
      <c r="A127" s="19" t="s">
        <v>252</v>
      </c>
      <c r="B127" s="20" t="s">
        <v>253</v>
      </c>
      <c r="C127" s="21">
        <f t="shared" si="36"/>
        <v>25.9</v>
      </c>
      <c r="D127" s="21">
        <v>0</v>
      </c>
      <c r="E127" s="21">
        <v>0</v>
      </c>
      <c r="F127" s="21">
        <v>25.9</v>
      </c>
      <c r="G127" s="21">
        <v>0</v>
      </c>
      <c r="H127" s="21">
        <f t="shared" si="37"/>
        <v>25.9</v>
      </c>
      <c r="I127" s="21">
        <v>0</v>
      </c>
      <c r="J127" s="21">
        <v>0</v>
      </c>
      <c r="K127" s="21">
        <v>25.9</v>
      </c>
      <c r="L127" s="21">
        <v>0</v>
      </c>
      <c r="M127" s="22">
        <f t="shared" si="38"/>
        <v>100</v>
      </c>
      <c r="N127" s="22">
        <v>0</v>
      </c>
      <c r="O127" s="22">
        <v>0</v>
      </c>
      <c r="P127" s="22">
        <f t="shared" si="32"/>
        <v>100</v>
      </c>
      <c r="Q127" s="22"/>
    </row>
    <row r="128" spans="1:17" s="24" customFormat="1" ht="110.25" customHeight="1" x14ac:dyDescent="0.25">
      <c r="A128" s="19" t="s">
        <v>254</v>
      </c>
      <c r="B128" s="20" t="s">
        <v>350</v>
      </c>
      <c r="C128" s="21">
        <f t="shared" si="36"/>
        <v>19</v>
      </c>
      <c r="D128" s="21">
        <v>0</v>
      </c>
      <c r="E128" s="21">
        <v>0</v>
      </c>
      <c r="F128" s="21">
        <v>19</v>
      </c>
      <c r="G128" s="21">
        <v>0</v>
      </c>
      <c r="H128" s="21">
        <f t="shared" si="37"/>
        <v>19</v>
      </c>
      <c r="I128" s="21">
        <v>0</v>
      </c>
      <c r="J128" s="21">
        <v>0</v>
      </c>
      <c r="K128" s="21">
        <v>19</v>
      </c>
      <c r="L128" s="21">
        <v>0</v>
      </c>
      <c r="M128" s="22">
        <f t="shared" si="38"/>
        <v>100</v>
      </c>
      <c r="N128" s="22">
        <v>0</v>
      </c>
      <c r="O128" s="22">
        <v>0</v>
      </c>
      <c r="P128" s="22">
        <f t="shared" si="32"/>
        <v>100</v>
      </c>
      <c r="Q128" s="22"/>
    </row>
    <row r="129" spans="1:17" s="24" customFormat="1" ht="138" customHeight="1" x14ac:dyDescent="0.25">
      <c r="A129" s="19" t="s">
        <v>255</v>
      </c>
      <c r="B129" s="20" t="s">
        <v>351</v>
      </c>
      <c r="C129" s="21">
        <f t="shared" si="36"/>
        <v>24.6</v>
      </c>
      <c r="D129" s="21">
        <v>0</v>
      </c>
      <c r="E129" s="21">
        <v>0</v>
      </c>
      <c r="F129" s="21">
        <v>24.6</v>
      </c>
      <c r="G129" s="21">
        <v>0</v>
      </c>
      <c r="H129" s="21">
        <f t="shared" si="37"/>
        <v>24.6</v>
      </c>
      <c r="I129" s="21">
        <v>0</v>
      </c>
      <c r="J129" s="21">
        <v>0</v>
      </c>
      <c r="K129" s="21">
        <v>24.6</v>
      </c>
      <c r="L129" s="21">
        <v>0</v>
      </c>
      <c r="M129" s="22">
        <f t="shared" si="38"/>
        <v>100</v>
      </c>
      <c r="N129" s="22">
        <v>0</v>
      </c>
      <c r="O129" s="22">
        <v>0</v>
      </c>
      <c r="P129" s="22">
        <f t="shared" si="32"/>
        <v>100</v>
      </c>
      <c r="Q129" s="22"/>
    </row>
    <row r="130" spans="1:17" s="24" customFormat="1" ht="109.5" customHeight="1" x14ac:dyDescent="0.25">
      <c r="A130" s="19" t="s">
        <v>256</v>
      </c>
      <c r="B130" s="20" t="s">
        <v>435</v>
      </c>
      <c r="C130" s="21">
        <f t="shared" si="36"/>
        <v>99.8</v>
      </c>
      <c r="D130" s="21">
        <v>0</v>
      </c>
      <c r="E130" s="21">
        <v>0</v>
      </c>
      <c r="F130" s="21">
        <v>99.8</v>
      </c>
      <c r="G130" s="21"/>
      <c r="H130" s="21">
        <f t="shared" si="37"/>
        <v>99.7</v>
      </c>
      <c r="I130" s="21">
        <v>0</v>
      </c>
      <c r="J130" s="21">
        <v>0</v>
      </c>
      <c r="K130" s="21">
        <v>99.7</v>
      </c>
      <c r="L130" s="21">
        <v>0</v>
      </c>
      <c r="M130" s="22">
        <f t="shared" si="38"/>
        <v>99.899799599198403</v>
      </c>
      <c r="N130" s="22">
        <v>0</v>
      </c>
      <c r="O130" s="22">
        <v>0</v>
      </c>
      <c r="P130" s="22">
        <f t="shared" si="32"/>
        <v>99.899799599198403</v>
      </c>
      <c r="Q130" s="22" t="s">
        <v>439</v>
      </c>
    </row>
    <row r="131" spans="1:17" s="24" customFormat="1" ht="65.25" customHeight="1" x14ac:dyDescent="0.25">
      <c r="A131" s="19" t="s">
        <v>257</v>
      </c>
      <c r="B131" s="20" t="s">
        <v>436</v>
      </c>
      <c r="C131" s="21">
        <f t="shared" si="36"/>
        <v>35</v>
      </c>
      <c r="D131" s="21">
        <v>0</v>
      </c>
      <c r="E131" s="21">
        <v>0</v>
      </c>
      <c r="F131" s="21">
        <v>35</v>
      </c>
      <c r="G131" s="21">
        <v>0</v>
      </c>
      <c r="H131" s="21">
        <f t="shared" si="37"/>
        <v>35</v>
      </c>
      <c r="I131" s="21">
        <v>0</v>
      </c>
      <c r="J131" s="21">
        <v>0</v>
      </c>
      <c r="K131" s="21">
        <v>35</v>
      </c>
      <c r="L131" s="21">
        <v>0</v>
      </c>
      <c r="M131" s="22">
        <f t="shared" si="38"/>
        <v>100</v>
      </c>
      <c r="N131" s="22">
        <v>0</v>
      </c>
      <c r="O131" s="22">
        <v>0</v>
      </c>
      <c r="P131" s="22">
        <f t="shared" ref="P131:P152" si="39">K131/F131*100</f>
        <v>100</v>
      </c>
      <c r="Q131" s="22"/>
    </row>
    <row r="132" spans="1:17" s="18" customFormat="1" ht="30.75" customHeight="1" x14ac:dyDescent="0.25">
      <c r="A132" s="14"/>
      <c r="B132" s="16" t="s">
        <v>15</v>
      </c>
      <c r="C132" s="17">
        <f>C133+C134+C135+C136</f>
        <v>16034.5</v>
      </c>
      <c r="D132" s="17">
        <f t="shared" ref="D132:L132" si="40">D133+D134+D135+D136</f>
        <v>0</v>
      </c>
      <c r="E132" s="17">
        <f t="shared" si="40"/>
        <v>0</v>
      </c>
      <c r="F132" s="17">
        <f t="shared" si="40"/>
        <v>16034.5</v>
      </c>
      <c r="G132" s="17">
        <f t="shared" si="40"/>
        <v>0</v>
      </c>
      <c r="H132" s="17">
        <f t="shared" si="40"/>
        <v>16034.3</v>
      </c>
      <c r="I132" s="17">
        <f t="shared" si="40"/>
        <v>0</v>
      </c>
      <c r="J132" s="17">
        <f t="shared" si="40"/>
        <v>0</v>
      </c>
      <c r="K132" s="17">
        <f t="shared" si="40"/>
        <v>16034.3</v>
      </c>
      <c r="L132" s="17">
        <f t="shared" si="40"/>
        <v>0</v>
      </c>
      <c r="M132" s="17">
        <f t="shared" si="38"/>
        <v>99.998752689513239</v>
      </c>
      <c r="N132" s="17">
        <v>0</v>
      </c>
      <c r="O132" s="17">
        <v>0</v>
      </c>
      <c r="P132" s="17">
        <f t="shared" si="39"/>
        <v>99.998752689513239</v>
      </c>
      <c r="Q132" s="17"/>
    </row>
    <row r="133" spans="1:17" ht="82.5" customHeight="1" x14ac:dyDescent="0.25">
      <c r="A133" s="19" t="s">
        <v>125</v>
      </c>
      <c r="B133" s="20" t="s">
        <v>352</v>
      </c>
      <c r="C133" s="21">
        <f>D133+E133+F133+G133</f>
        <v>7811.6</v>
      </c>
      <c r="D133" s="21">
        <v>0</v>
      </c>
      <c r="E133" s="21">
        <v>0</v>
      </c>
      <c r="F133" s="21">
        <v>7811.6</v>
      </c>
      <c r="G133" s="21">
        <v>0</v>
      </c>
      <c r="H133" s="21">
        <f>I133+J133+K133+L133</f>
        <v>7811.5</v>
      </c>
      <c r="I133" s="21">
        <v>0</v>
      </c>
      <c r="J133" s="21">
        <v>0</v>
      </c>
      <c r="K133" s="21">
        <v>7811.5</v>
      </c>
      <c r="L133" s="21">
        <v>0</v>
      </c>
      <c r="M133" s="22">
        <f t="shared" si="38"/>
        <v>99.998719852527003</v>
      </c>
      <c r="N133" s="22">
        <v>0</v>
      </c>
      <c r="O133" s="22">
        <v>0</v>
      </c>
      <c r="P133" s="22">
        <f t="shared" si="39"/>
        <v>99.998719852527003</v>
      </c>
      <c r="Q133" s="22" t="s">
        <v>439</v>
      </c>
    </row>
    <row r="134" spans="1:17" ht="30" customHeight="1" x14ac:dyDescent="0.25">
      <c r="A134" s="19" t="s">
        <v>143</v>
      </c>
      <c r="B134" s="20" t="s">
        <v>61</v>
      </c>
      <c r="C134" s="21">
        <f>D134+E134+F134+G134</f>
        <v>1220.3</v>
      </c>
      <c r="D134" s="21">
        <v>0</v>
      </c>
      <c r="E134" s="21">
        <v>0</v>
      </c>
      <c r="F134" s="21">
        <v>1220.3</v>
      </c>
      <c r="G134" s="21">
        <v>0</v>
      </c>
      <c r="H134" s="21">
        <f>I134+J134+K134+L134</f>
        <v>1220.3</v>
      </c>
      <c r="I134" s="21">
        <v>0</v>
      </c>
      <c r="J134" s="21">
        <v>0</v>
      </c>
      <c r="K134" s="21">
        <v>1220.3</v>
      </c>
      <c r="L134" s="21">
        <v>0</v>
      </c>
      <c r="M134" s="22">
        <f t="shared" si="38"/>
        <v>100</v>
      </c>
      <c r="N134" s="22">
        <v>0</v>
      </c>
      <c r="O134" s="22">
        <v>0</v>
      </c>
      <c r="P134" s="22">
        <f t="shared" si="39"/>
        <v>100</v>
      </c>
      <c r="Q134" s="22"/>
    </row>
    <row r="135" spans="1:17" ht="78" customHeight="1" x14ac:dyDescent="0.25">
      <c r="A135" s="19" t="s">
        <v>144</v>
      </c>
      <c r="B135" s="20" t="s">
        <v>438</v>
      </c>
      <c r="C135" s="21">
        <f>D135+E135+F135+G135</f>
        <v>4895.8</v>
      </c>
      <c r="D135" s="21">
        <v>0</v>
      </c>
      <c r="E135" s="21">
        <v>0</v>
      </c>
      <c r="F135" s="21">
        <v>4895.8</v>
      </c>
      <c r="G135" s="21">
        <v>0</v>
      </c>
      <c r="H135" s="21">
        <f>I135+J135+K135+L135</f>
        <v>4895.7</v>
      </c>
      <c r="I135" s="21">
        <v>0</v>
      </c>
      <c r="J135" s="21">
        <v>0</v>
      </c>
      <c r="K135" s="21">
        <v>4895.7</v>
      </c>
      <c r="L135" s="21">
        <v>0</v>
      </c>
      <c r="M135" s="22">
        <f t="shared" si="38"/>
        <v>99.997957432901657</v>
      </c>
      <c r="N135" s="22">
        <v>0</v>
      </c>
      <c r="O135" s="22">
        <v>0</v>
      </c>
      <c r="P135" s="22">
        <f t="shared" si="39"/>
        <v>99.997957432901657</v>
      </c>
      <c r="Q135" s="22" t="s">
        <v>439</v>
      </c>
    </row>
    <row r="136" spans="1:17" ht="63.75" customHeight="1" x14ac:dyDescent="0.25">
      <c r="A136" s="19" t="s">
        <v>145</v>
      </c>
      <c r="B136" s="20" t="s">
        <v>264</v>
      </c>
      <c r="C136" s="21">
        <f>D136+E136+F136+G136</f>
        <v>2106.8000000000002</v>
      </c>
      <c r="D136" s="21">
        <v>0</v>
      </c>
      <c r="E136" s="21">
        <v>0</v>
      </c>
      <c r="F136" s="21">
        <v>2106.8000000000002</v>
      </c>
      <c r="G136" s="21">
        <v>0</v>
      </c>
      <c r="H136" s="21">
        <f>I136+J136+K136+L136</f>
        <v>2106.8000000000002</v>
      </c>
      <c r="I136" s="21">
        <v>0</v>
      </c>
      <c r="J136" s="21">
        <v>0</v>
      </c>
      <c r="K136" s="21">
        <v>2106.8000000000002</v>
      </c>
      <c r="L136" s="21">
        <v>0</v>
      </c>
      <c r="M136" s="22">
        <f t="shared" si="38"/>
        <v>100</v>
      </c>
      <c r="N136" s="22">
        <v>0</v>
      </c>
      <c r="O136" s="22">
        <v>0</v>
      </c>
      <c r="P136" s="22">
        <f t="shared" si="39"/>
        <v>100</v>
      </c>
      <c r="Q136" s="22"/>
    </row>
    <row r="137" spans="1:17" s="2" customFormat="1" ht="18.75" customHeight="1" x14ac:dyDescent="0.25">
      <c r="A137" s="14">
        <v>6</v>
      </c>
      <c r="B137" s="15" t="s">
        <v>6</v>
      </c>
      <c r="C137" s="3">
        <f>C138</f>
        <v>12863.4</v>
      </c>
      <c r="D137" s="3">
        <f t="shared" ref="D137:L137" si="41">D138</f>
        <v>0</v>
      </c>
      <c r="E137" s="3">
        <f t="shared" si="41"/>
        <v>3057</v>
      </c>
      <c r="F137" s="3">
        <f t="shared" si="41"/>
        <v>9806.4</v>
      </c>
      <c r="G137" s="3">
        <f t="shared" si="41"/>
        <v>0</v>
      </c>
      <c r="H137" s="3">
        <f t="shared" si="41"/>
        <v>12863.200000000003</v>
      </c>
      <c r="I137" s="3">
        <f t="shared" si="41"/>
        <v>0</v>
      </c>
      <c r="J137" s="3">
        <f t="shared" si="41"/>
        <v>3057</v>
      </c>
      <c r="K137" s="3">
        <f t="shared" si="41"/>
        <v>9806.2000000000007</v>
      </c>
      <c r="L137" s="3">
        <f t="shared" si="41"/>
        <v>0</v>
      </c>
      <c r="M137" s="3">
        <f t="shared" si="38"/>
        <v>99.998445201113256</v>
      </c>
      <c r="N137" s="3">
        <v>0</v>
      </c>
      <c r="O137" s="3">
        <f>J137/E137*100</f>
        <v>100</v>
      </c>
      <c r="P137" s="3">
        <f t="shared" si="39"/>
        <v>99.997960515581667</v>
      </c>
      <c r="Q137" s="3"/>
    </row>
    <row r="138" spans="1:17" s="18" customFormat="1" ht="18.75" customHeight="1" x14ac:dyDescent="0.25">
      <c r="A138" s="26"/>
      <c r="B138" s="16" t="s">
        <v>13</v>
      </c>
      <c r="C138" s="17">
        <f>C139+C140+C147+C148+C149+C150+C151+C152+C153+C154</f>
        <v>12863.4</v>
      </c>
      <c r="D138" s="17">
        <f t="shared" ref="D138:L138" si="42">D139+D140+D147+D148+D149+D150+D151+D152+D153+D154</f>
        <v>0</v>
      </c>
      <c r="E138" s="17">
        <f t="shared" si="42"/>
        <v>3057</v>
      </c>
      <c r="F138" s="17">
        <f t="shared" si="42"/>
        <v>9806.4</v>
      </c>
      <c r="G138" s="17">
        <f t="shared" si="42"/>
        <v>0</v>
      </c>
      <c r="H138" s="17">
        <f t="shared" si="42"/>
        <v>12863.200000000003</v>
      </c>
      <c r="I138" s="17">
        <f t="shared" si="42"/>
        <v>0</v>
      </c>
      <c r="J138" s="17">
        <f t="shared" si="42"/>
        <v>3057</v>
      </c>
      <c r="K138" s="17">
        <f t="shared" si="42"/>
        <v>9806.2000000000007</v>
      </c>
      <c r="L138" s="17">
        <f t="shared" si="42"/>
        <v>0</v>
      </c>
      <c r="M138" s="23">
        <f t="shared" si="38"/>
        <v>99.998445201113256</v>
      </c>
      <c r="N138" s="23">
        <v>0</v>
      </c>
      <c r="O138" s="23">
        <v>0</v>
      </c>
      <c r="P138" s="23">
        <f t="shared" si="39"/>
        <v>99.997960515581667</v>
      </c>
      <c r="Q138" s="23"/>
    </row>
    <row r="139" spans="1:17" s="18" customFormat="1" ht="60.75" customHeight="1" x14ac:dyDescent="0.25">
      <c r="A139" s="19" t="s">
        <v>79</v>
      </c>
      <c r="B139" s="20" t="s">
        <v>385</v>
      </c>
      <c r="C139" s="21">
        <f>D139+E139+F139+G139</f>
        <v>9</v>
      </c>
      <c r="D139" s="21">
        <v>0</v>
      </c>
      <c r="E139" s="21">
        <v>0</v>
      </c>
      <c r="F139" s="21">
        <v>9</v>
      </c>
      <c r="G139" s="21">
        <v>0</v>
      </c>
      <c r="H139" s="21">
        <f>I139+J139+K139+L139</f>
        <v>9</v>
      </c>
      <c r="I139" s="21">
        <v>0</v>
      </c>
      <c r="J139" s="21">
        <v>0</v>
      </c>
      <c r="K139" s="21">
        <v>9</v>
      </c>
      <c r="L139" s="21">
        <v>0</v>
      </c>
      <c r="M139" s="22">
        <f t="shared" si="38"/>
        <v>100</v>
      </c>
      <c r="N139" s="22">
        <v>0</v>
      </c>
      <c r="O139" s="22">
        <v>0</v>
      </c>
      <c r="P139" s="22">
        <f t="shared" si="39"/>
        <v>100</v>
      </c>
      <c r="Q139" s="22"/>
    </row>
    <row r="140" spans="1:17" s="18" customFormat="1" ht="63" customHeight="1" x14ac:dyDescent="0.25">
      <c r="A140" s="19" t="s">
        <v>80</v>
      </c>
      <c r="B140" s="20" t="s">
        <v>81</v>
      </c>
      <c r="C140" s="21">
        <f>C141+C142+C143+C144+C145+C146</f>
        <v>389.5</v>
      </c>
      <c r="D140" s="21">
        <f t="shared" ref="D140:L140" si="43">D141+D142+D143+D144+D145+D146</f>
        <v>0</v>
      </c>
      <c r="E140" s="21">
        <f t="shared" si="43"/>
        <v>0</v>
      </c>
      <c r="F140" s="21">
        <f>F141+F142+F143+F144+F145+F146</f>
        <v>389.5</v>
      </c>
      <c r="G140" s="21">
        <f t="shared" si="43"/>
        <v>0</v>
      </c>
      <c r="H140" s="21">
        <f t="shared" si="43"/>
        <v>389.5</v>
      </c>
      <c r="I140" s="21">
        <f t="shared" si="43"/>
        <v>0</v>
      </c>
      <c r="J140" s="21">
        <f t="shared" si="43"/>
        <v>0</v>
      </c>
      <c r="K140" s="21">
        <f t="shared" si="43"/>
        <v>389.5</v>
      </c>
      <c r="L140" s="21">
        <f t="shared" si="43"/>
        <v>0</v>
      </c>
      <c r="M140" s="22">
        <f t="shared" si="38"/>
        <v>100</v>
      </c>
      <c r="N140" s="22">
        <v>0</v>
      </c>
      <c r="O140" s="22">
        <v>0</v>
      </c>
      <c r="P140" s="22">
        <f t="shared" si="39"/>
        <v>100</v>
      </c>
      <c r="Q140" s="22"/>
    </row>
    <row r="141" spans="1:17" s="18" customFormat="1" ht="19.5" customHeight="1" x14ac:dyDescent="0.25">
      <c r="A141" s="19" t="s">
        <v>82</v>
      </c>
      <c r="B141" s="20" t="s">
        <v>83</v>
      </c>
      <c r="C141" s="21">
        <f t="shared" ref="C141:C154" si="44">D141+E141+F141+G141</f>
        <v>27</v>
      </c>
      <c r="D141" s="21">
        <v>0</v>
      </c>
      <c r="E141" s="21">
        <v>0</v>
      </c>
      <c r="F141" s="21">
        <v>27</v>
      </c>
      <c r="G141" s="21">
        <v>0</v>
      </c>
      <c r="H141" s="21">
        <f t="shared" ref="H141:H154" si="45">I141+J141+K141+L141</f>
        <v>27</v>
      </c>
      <c r="I141" s="21">
        <v>0</v>
      </c>
      <c r="J141" s="21">
        <v>0</v>
      </c>
      <c r="K141" s="21">
        <v>27</v>
      </c>
      <c r="L141" s="21">
        <v>0</v>
      </c>
      <c r="M141" s="22">
        <f t="shared" si="38"/>
        <v>100</v>
      </c>
      <c r="N141" s="22">
        <v>0</v>
      </c>
      <c r="O141" s="22">
        <v>0</v>
      </c>
      <c r="P141" s="22">
        <f t="shared" si="39"/>
        <v>100</v>
      </c>
      <c r="Q141" s="22"/>
    </row>
    <row r="142" spans="1:17" s="18" customFormat="1" ht="17.25" customHeight="1" x14ac:dyDescent="0.25">
      <c r="A142" s="19" t="s">
        <v>84</v>
      </c>
      <c r="B142" s="20" t="s">
        <v>85</v>
      </c>
      <c r="C142" s="21">
        <f t="shared" si="44"/>
        <v>29</v>
      </c>
      <c r="D142" s="21">
        <v>0</v>
      </c>
      <c r="E142" s="21">
        <v>0</v>
      </c>
      <c r="F142" s="21">
        <v>29</v>
      </c>
      <c r="G142" s="21">
        <v>0</v>
      </c>
      <c r="H142" s="21">
        <f t="shared" si="45"/>
        <v>29</v>
      </c>
      <c r="I142" s="21">
        <v>0</v>
      </c>
      <c r="J142" s="21">
        <v>0</v>
      </c>
      <c r="K142" s="21">
        <v>29</v>
      </c>
      <c r="L142" s="21">
        <v>0</v>
      </c>
      <c r="M142" s="22">
        <f t="shared" si="38"/>
        <v>100</v>
      </c>
      <c r="N142" s="22">
        <v>0</v>
      </c>
      <c r="O142" s="22">
        <v>0</v>
      </c>
      <c r="P142" s="22">
        <f t="shared" si="39"/>
        <v>100</v>
      </c>
      <c r="Q142" s="22"/>
    </row>
    <row r="143" spans="1:17" s="18" customFormat="1" ht="15.75" customHeight="1" x14ac:dyDescent="0.25">
      <c r="A143" s="19" t="s">
        <v>86</v>
      </c>
      <c r="B143" s="20" t="s">
        <v>87</v>
      </c>
      <c r="C143" s="21">
        <f t="shared" si="44"/>
        <v>6.3</v>
      </c>
      <c r="D143" s="21">
        <v>0</v>
      </c>
      <c r="E143" s="21">
        <v>0</v>
      </c>
      <c r="F143" s="21">
        <v>6.3</v>
      </c>
      <c r="G143" s="21">
        <v>0</v>
      </c>
      <c r="H143" s="21">
        <f t="shared" si="45"/>
        <v>6.3</v>
      </c>
      <c r="I143" s="21">
        <v>0</v>
      </c>
      <c r="J143" s="21">
        <v>0</v>
      </c>
      <c r="K143" s="21">
        <v>6.3</v>
      </c>
      <c r="L143" s="21">
        <v>0</v>
      </c>
      <c r="M143" s="22">
        <f t="shared" si="38"/>
        <v>100</v>
      </c>
      <c r="N143" s="22">
        <v>0</v>
      </c>
      <c r="O143" s="22">
        <v>0</v>
      </c>
      <c r="P143" s="22">
        <f t="shared" si="39"/>
        <v>100</v>
      </c>
      <c r="Q143" s="22"/>
    </row>
    <row r="144" spans="1:17" s="24" customFormat="1" ht="15.75" customHeight="1" x14ac:dyDescent="0.25">
      <c r="A144" s="19" t="s">
        <v>88</v>
      </c>
      <c r="B144" s="20" t="s">
        <v>89</v>
      </c>
      <c r="C144" s="21">
        <f t="shared" si="44"/>
        <v>43.7</v>
      </c>
      <c r="D144" s="21">
        <v>0</v>
      </c>
      <c r="E144" s="21">
        <v>0</v>
      </c>
      <c r="F144" s="21">
        <v>43.7</v>
      </c>
      <c r="G144" s="21">
        <v>0</v>
      </c>
      <c r="H144" s="21">
        <f t="shared" si="45"/>
        <v>43.7</v>
      </c>
      <c r="I144" s="21">
        <v>0</v>
      </c>
      <c r="J144" s="21">
        <v>0</v>
      </c>
      <c r="K144" s="21">
        <v>43.7</v>
      </c>
      <c r="L144" s="21">
        <v>0</v>
      </c>
      <c r="M144" s="22">
        <f t="shared" si="38"/>
        <v>100</v>
      </c>
      <c r="N144" s="22">
        <v>0</v>
      </c>
      <c r="O144" s="22">
        <v>0</v>
      </c>
      <c r="P144" s="22">
        <f t="shared" si="39"/>
        <v>100</v>
      </c>
      <c r="Q144" s="22"/>
    </row>
    <row r="145" spans="1:17" s="24" customFormat="1" ht="15.75" customHeight="1" x14ac:dyDescent="0.25">
      <c r="A145" s="19" t="s">
        <v>90</v>
      </c>
      <c r="B145" s="20" t="s">
        <v>91</v>
      </c>
      <c r="C145" s="21">
        <f t="shared" si="44"/>
        <v>30</v>
      </c>
      <c r="D145" s="21">
        <v>0</v>
      </c>
      <c r="E145" s="21">
        <v>0</v>
      </c>
      <c r="F145" s="21">
        <v>30</v>
      </c>
      <c r="G145" s="21">
        <v>0</v>
      </c>
      <c r="H145" s="21">
        <f t="shared" si="45"/>
        <v>30</v>
      </c>
      <c r="I145" s="21">
        <v>0</v>
      </c>
      <c r="J145" s="21">
        <v>0</v>
      </c>
      <c r="K145" s="21">
        <v>30</v>
      </c>
      <c r="L145" s="21">
        <v>0</v>
      </c>
      <c r="M145" s="22">
        <f t="shared" si="38"/>
        <v>100</v>
      </c>
      <c r="N145" s="22">
        <v>0</v>
      </c>
      <c r="O145" s="22">
        <v>0</v>
      </c>
      <c r="P145" s="22">
        <f t="shared" si="39"/>
        <v>100</v>
      </c>
      <c r="Q145" s="22"/>
    </row>
    <row r="146" spans="1:17" s="24" customFormat="1" ht="47.25" customHeight="1" x14ac:dyDescent="0.25">
      <c r="A146" s="19" t="s">
        <v>92</v>
      </c>
      <c r="B146" s="20" t="s">
        <v>93</v>
      </c>
      <c r="C146" s="21">
        <f t="shared" si="44"/>
        <v>253.5</v>
      </c>
      <c r="D146" s="21">
        <v>0</v>
      </c>
      <c r="E146" s="21">
        <v>0</v>
      </c>
      <c r="F146" s="21">
        <v>253.5</v>
      </c>
      <c r="G146" s="21">
        <v>0</v>
      </c>
      <c r="H146" s="21">
        <f t="shared" si="45"/>
        <v>253.5</v>
      </c>
      <c r="I146" s="21">
        <v>0</v>
      </c>
      <c r="J146" s="21">
        <v>0</v>
      </c>
      <c r="K146" s="21">
        <v>253.5</v>
      </c>
      <c r="L146" s="21">
        <v>0</v>
      </c>
      <c r="M146" s="22">
        <f t="shared" si="38"/>
        <v>100</v>
      </c>
      <c r="N146" s="22">
        <v>0</v>
      </c>
      <c r="O146" s="22">
        <v>0</v>
      </c>
      <c r="P146" s="22">
        <f t="shared" si="39"/>
        <v>100</v>
      </c>
      <c r="Q146" s="22"/>
    </row>
    <row r="147" spans="1:17" s="24" customFormat="1" ht="61.5" customHeight="1" x14ac:dyDescent="0.25">
      <c r="A147" s="19" t="s">
        <v>94</v>
      </c>
      <c r="B147" s="20" t="s">
        <v>386</v>
      </c>
      <c r="C147" s="21">
        <f t="shared" si="44"/>
        <v>5</v>
      </c>
      <c r="D147" s="21">
        <v>0</v>
      </c>
      <c r="E147" s="21">
        <v>0</v>
      </c>
      <c r="F147" s="21">
        <v>5</v>
      </c>
      <c r="G147" s="21">
        <v>0</v>
      </c>
      <c r="H147" s="21">
        <f t="shared" si="45"/>
        <v>5</v>
      </c>
      <c r="I147" s="21">
        <v>0</v>
      </c>
      <c r="J147" s="21">
        <v>0</v>
      </c>
      <c r="K147" s="21">
        <v>5</v>
      </c>
      <c r="L147" s="21">
        <v>0</v>
      </c>
      <c r="M147" s="22">
        <f t="shared" ref="M147:M169" si="46">H147/C147*100</f>
        <v>100</v>
      </c>
      <c r="N147" s="22">
        <v>0</v>
      </c>
      <c r="O147" s="22">
        <v>0</v>
      </c>
      <c r="P147" s="22">
        <f t="shared" si="39"/>
        <v>100</v>
      </c>
      <c r="Q147" s="22"/>
    </row>
    <row r="148" spans="1:17" s="24" customFormat="1" ht="48" customHeight="1" x14ac:dyDescent="0.25">
      <c r="A148" s="19" t="s">
        <v>95</v>
      </c>
      <c r="B148" s="20" t="s">
        <v>96</v>
      </c>
      <c r="C148" s="21">
        <f t="shared" si="44"/>
        <v>40</v>
      </c>
      <c r="D148" s="21">
        <v>0</v>
      </c>
      <c r="E148" s="21">
        <v>0</v>
      </c>
      <c r="F148" s="21">
        <v>40</v>
      </c>
      <c r="G148" s="21">
        <v>0</v>
      </c>
      <c r="H148" s="21">
        <f t="shared" si="45"/>
        <v>40</v>
      </c>
      <c r="I148" s="21">
        <v>0</v>
      </c>
      <c r="J148" s="21">
        <v>0</v>
      </c>
      <c r="K148" s="21">
        <v>40</v>
      </c>
      <c r="L148" s="21">
        <v>0</v>
      </c>
      <c r="M148" s="22">
        <f t="shared" si="46"/>
        <v>100</v>
      </c>
      <c r="N148" s="22">
        <v>0</v>
      </c>
      <c r="O148" s="22">
        <v>0</v>
      </c>
      <c r="P148" s="22">
        <f t="shared" si="39"/>
        <v>100</v>
      </c>
      <c r="Q148" s="22"/>
    </row>
    <row r="149" spans="1:17" s="24" customFormat="1" ht="93" customHeight="1" x14ac:dyDescent="0.25">
      <c r="A149" s="19" t="s">
        <v>121</v>
      </c>
      <c r="B149" s="20" t="s">
        <v>387</v>
      </c>
      <c r="C149" s="21">
        <f t="shared" si="44"/>
        <v>581.29999999999995</v>
      </c>
      <c r="D149" s="21">
        <v>0</v>
      </c>
      <c r="E149" s="21">
        <v>0</v>
      </c>
      <c r="F149" s="21">
        <v>581.29999999999995</v>
      </c>
      <c r="G149" s="21">
        <v>0</v>
      </c>
      <c r="H149" s="21">
        <f>I149+J149+K149+L149</f>
        <v>581.20000000000005</v>
      </c>
      <c r="I149" s="21">
        <v>0</v>
      </c>
      <c r="J149" s="21">
        <v>0</v>
      </c>
      <c r="K149" s="21">
        <v>581.20000000000005</v>
      </c>
      <c r="L149" s="21">
        <v>0</v>
      </c>
      <c r="M149" s="22">
        <f t="shared" si="46"/>
        <v>99.982797178737329</v>
      </c>
      <c r="N149" s="22">
        <v>0</v>
      </c>
      <c r="O149" s="22">
        <v>0</v>
      </c>
      <c r="P149" s="22">
        <f t="shared" si="39"/>
        <v>99.982797178737329</v>
      </c>
      <c r="Q149" s="25" t="s">
        <v>388</v>
      </c>
    </row>
    <row r="150" spans="1:17" s="24" customFormat="1" ht="77.25" customHeight="1" x14ac:dyDescent="0.25">
      <c r="A150" s="19" t="s">
        <v>97</v>
      </c>
      <c r="B150" s="20" t="s">
        <v>389</v>
      </c>
      <c r="C150" s="21">
        <f t="shared" si="44"/>
        <v>9762.7999999999993</v>
      </c>
      <c r="D150" s="21">
        <v>0</v>
      </c>
      <c r="E150" s="21">
        <v>2333.4</v>
      </c>
      <c r="F150" s="21">
        <v>7429.4</v>
      </c>
      <c r="G150" s="21">
        <v>0</v>
      </c>
      <c r="H150" s="21">
        <f t="shared" si="45"/>
        <v>9762.7000000000007</v>
      </c>
      <c r="I150" s="21">
        <v>0</v>
      </c>
      <c r="J150" s="21">
        <v>2333.4</v>
      </c>
      <c r="K150" s="21">
        <v>7429.3</v>
      </c>
      <c r="L150" s="21">
        <v>0</v>
      </c>
      <c r="M150" s="22">
        <f t="shared" si="46"/>
        <v>99.998975703691585</v>
      </c>
      <c r="N150" s="22">
        <v>0</v>
      </c>
      <c r="O150" s="22">
        <f>J150/E150*100</f>
        <v>100</v>
      </c>
      <c r="P150" s="22">
        <f t="shared" si="39"/>
        <v>99.998653996285043</v>
      </c>
      <c r="Q150" s="25" t="s">
        <v>388</v>
      </c>
    </row>
    <row r="151" spans="1:17" s="24" customFormat="1" ht="31.5" customHeight="1" x14ac:dyDescent="0.25">
      <c r="A151" s="19" t="s">
        <v>98</v>
      </c>
      <c r="B151" s="20" t="s">
        <v>99</v>
      </c>
      <c r="C151" s="21">
        <f t="shared" si="44"/>
        <v>561.20000000000005</v>
      </c>
      <c r="D151" s="21">
        <v>0</v>
      </c>
      <c r="E151" s="21">
        <v>0</v>
      </c>
      <c r="F151" s="21">
        <v>561.20000000000005</v>
      </c>
      <c r="G151" s="21">
        <v>0</v>
      </c>
      <c r="H151" s="21">
        <f t="shared" si="45"/>
        <v>561.20000000000005</v>
      </c>
      <c r="I151" s="21">
        <v>0</v>
      </c>
      <c r="J151" s="21">
        <v>0</v>
      </c>
      <c r="K151" s="21">
        <v>561.20000000000005</v>
      </c>
      <c r="L151" s="21">
        <v>0</v>
      </c>
      <c r="M151" s="22">
        <f t="shared" si="46"/>
        <v>100</v>
      </c>
      <c r="N151" s="22">
        <v>0</v>
      </c>
      <c r="O151" s="22">
        <v>0</v>
      </c>
      <c r="P151" s="22">
        <f t="shared" si="39"/>
        <v>100</v>
      </c>
      <c r="Q151" s="22"/>
    </row>
    <row r="152" spans="1:17" s="24" customFormat="1" ht="33" customHeight="1" x14ac:dyDescent="0.25">
      <c r="A152" s="19" t="s">
        <v>100</v>
      </c>
      <c r="B152" s="20" t="s">
        <v>101</v>
      </c>
      <c r="C152" s="21">
        <f t="shared" si="44"/>
        <v>347</v>
      </c>
      <c r="D152" s="21">
        <v>0</v>
      </c>
      <c r="E152" s="21">
        <v>0</v>
      </c>
      <c r="F152" s="21">
        <v>347</v>
      </c>
      <c r="G152" s="21">
        <v>0</v>
      </c>
      <c r="H152" s="21">
        <f t="shared" si="45"/>
        <v>347</v>
      </c>
      <c r="I152" s="21">
        <v>0</v>
      </c>
      <c r="J152" s="21">
        <v>0</v>
      </c>
      <c r="K152" s="21">
        <v>347</v>
      </c>
      <c r="L152" s="21">
        <v>0</v>
      </c>
      <c r="M152" s="22">
        <f t="shared" si="46"/>
        <v>100</v>
      </c>
      <c r="N152" s="22">
        <v>0</v>
      </c>
      <c r="O152" s="22">
        <v>0</v>
      </c>
      <c r="P152" s="22">
        <f t="shared" si="39"/>
        <v>100</v>
      </c>
      <c r="Q152" s="22"/>
    </row>
    <row r="153" spans="1:17" s="24" customFormat="1" ht="20.25" customHeight="1" x14ac:dyDescent="0.25">
      <c r="A153" s="19" t="s">
        <v>102</v>
      </c>
      <c r="B153" s="20" t="s">
        <v>103</v>
      </c>
      <c r="C153" s="21">
        <f t="shared" si="44"/>
        <v>723.6</v>
      </c>
      <c r="D153" s="21">
        <v>0</v>
      </c>
      <c r="E153" s="21">
        <v>723.6</v>
      </c>
      <c r="F153" s="21">
        <v>0</v>
      </c>
      <c r="G153" s="21">
        <v>0</v>
      </c>
      <c r="H153" s="21">
        <f t="shared" si="45"/>
        <v>723.6</v>
      </c>
      <c r="I153" s="21">
        <v>0</v>
      </c>
      <c r="J153" s="21">
        <v>723.6</v>
      </c>
      <c r="K153" s="21">
        <v>0</v>
      </c>
      <c r="L153" s="21">
        <v>0</v>
      </c>
      <c r="M153" s="22">
        <f t="shared" si="46"/>
        <v>100</v>
      </c>
      <c r="N153" s="22">
        <v>0</v>
      </c>
      <c r="O153" s="22">
        <f>J153/E153*100</f>
        <v>100</v>
      </c>
      <c r="P153" s="22">
        <v>0</v>
      </c>
      <c r="Q153" s="22"/>
    </row>
    <row r="154" spans="1:17" s="24" customFormat="1" ht="31.5" customHeight="1" x14ac:dyDescent="0.25">
      <c r="A154" s="19" t="s">
        <v>104</v>
      </c>
      <c r="B154" s="20" t="s">
        <v>105</v>
      </c>
      <c r="C154" s="21">
        <f t="shared" si="44"/>
        <v>444</v>
      </c>
      <c r="D154" s="21">
        <v>0</v>
      </c>
      <c r="E154" s="21">
        <v>0</v>
      </c>
      <c r="F154" s="21">
        <v>444</v>
      </c>
      <c r="G154" s="21">
        <v>0</v>
      </c>
      <c r="H154" s="21">
        <f t="shared" si="45"/>
        <v>444</v>
      </c>
      <c r="I154" s="21">
        <v>0</v>
      </c>
      <c r="J154" s="21">
        <v>0</v>
      </c>
      <c r="K154" s="21">
        <v>444</v>
      </c>
      <c r="L154" s="21">
        <v>0</v>
      </c>
      <c r="M154" s="22">
        <f t="shared" si="46"/>
        <v>100</v>
      </c>
      <c r="N154" s="22">
        <v>0</v>
      </c>
      <c r="O154" s="22">
        <v>0</v>
      </c>
      <c r="P154" s="22">
        <f>K154/F154*100</f>
        <v>100</v>
      </c>
      <c r="Q154" s="22"/>
    </row>
    <row r="155" spans="1:17" s="2" customFormat="1" ht="18" customHeight="1" x14ac:dyDescent="0.25">
      <c r="A155" s="14">
        <v>7</v>
      </c>
      <c r="B155" s="15" t="s">
        <v>292</v>
      </c>
      <c r="C155" s="3">
        <f t="shared" ref="C155:L155" si="47">C156+C164+C166</f>
        <v>111986.90000000001</v>
      </c>
      <c r="D155" s="3">
        <f t="shared" si="47"/>
        <v>0</v>
      </c>
      <c r="E155" s="3">
        <f t="shared" si="47"/>
        <v>103661.90000000001</v>
      </c>
      <c r="F155" s="3">
        <f t="shared" si="47"/>
        <v>8325</v>
      </c>
      <c r="G155" s="3">
        <f t="shared" si="47"/>
        <v>0</v>
      </c>
      <c r="H155" s="3">
        <f t="shared" si="47"/>
        <v>111362.70000000001</v>
      </c>
      <c r="I155" s="3">
        <f t="shared" si="47"/>
        <v>0</v>
      </c>
      <c r="J155" s="3">
        <f t="shared" si="47"/>
        <v>103037.70000000001</v>
      </c>
      <c r="K155" s="3">
        <f t="shared" si="47"/>
        <v>8325</v>
      </c>
      <c r="L155" s="3" t="e">
        <f t="shared" si="47"/>
        <v>#REF!</v>
      </c>
      <c r="M155" s="3">
        <f t="shared" si="46"/>
        <v>99.442613377100358</v>
      </c>
      <c r="N155" s="3">
        <v>0</v>
      </c>
      <c r="O155" s="3">
        <f t="shared" ref="O155:O163" si="48">J155/E155*100</f>
        <v>99.397850126227667</v>
      </c>
      <c r="P155" s="3">
        <f>K155/F155*100</f>
        <v>100</v>
      </c>
      <c r="Q155" s="3"/>
    </row>
    <row r="156" spans="1:17" s="2" customFormat="1" ht="33.75" customHeight="1" x14ac:dyDescent="0.25">
      <c r="A156" s="14"/>
      <c r="B156" s="16" t="s">
        <v>51</v>
      </c>
      <c r="C156" s="17">
        <f>C157+C158+C159+C160+C161+C162+C163</f>
        <v>103661.90000000001</v>
      </c>
      <c r="D156" s="17">
        <f t="shared" ref="D156:L156" si="49">D157+D158+D159+D160+D161+D162+D163</f>
        <v>0</v>
      </c>
      <c r="E156" s="17">
        <f t="shared" si="49"/>
        <v>103661.90000000001</v>
      </c>
      <c r="F156" s="17">
        <f t="shared" si="49"/>
        <v>0</v>
      </c>
      <c r="G156" s="17">
        <f t="shared" si="49"/>
        <v>0</v>
      </c>
      <c r="H156" s="17">
        <f t="shared" si="49"/>
        <v>103037.70000000001</v>
      </c>
      <c r="I156" s="17">
        <f t="shared" si="49"/>
        <v>0</v>
      </c>
      <c r="J156" s="17">
        <f t="shared" si="49"/>
        <v>103037.70000000001</v>
      </c>
      <c r="K156" s="17">
        <f t="shared" si="49"/>
        <v>0</v>
      </c>
      <c r="L156" s="17">
        <f t="shared" si="49"/>
        <v>0</v>
      </c>
      <c r="M156" s="17">
        <f t="shared" si="46"/>
        <v>99.397850126227667</v>
      </c>
      <c r="N156" s="17">
        <v>0</v>
      </c>
      <c r="O156" s="17">
        <f t="shared" si="48"/>
        <v>99.397850126227667</v>
      </c>
      <c r="P156" s="17">
        <v>0</v>
      </c>
      <c r="Q156" s="17"/>
    </row>
    <row r="157" spans="1:17" s="2" customFormat="1" ht="76.5" customHeight="1" x14ac:dyDescent="0.25">
      <c r="A157" s="41" t="s">
        <v>125</v>
      </c>
      <c r="B157" s="20" t="s">
        <v>445</v>
      </c>
      <c r="C157" s="21">
        <f t="shared" ref="C157:C163" si="50">D157+E157+F157+G157</f>
        <v>89.9</v>
      </c>
      <c r="D157" s="21">
        <v>0</v>
      </c>
      <c r="E157" s="21">
        <v>89.9</v>
      </c>
      <c r="F157" s="21">
        <v>0</v>
      </c>
      <c r="G157" s="21">
        <v>0</v>
      </c>
      <c r="H157" s="21">
        <f>I157+J157+K157+L157</f>
        <v>88.4</v>
      </c>
      <c r="I157" s="21">
        <v>0</v>
      </c>
      <c r="J157" s="21">
        <v>88.4</v>
      </c>
      <c r="K157" s="21">
        <v>0</v>
      </c>
      <c r="L157" s="21">
        <v>0</v>
      </c>
      <c r="M157" s="22">
        <f t="shared" si="46"/>
        <v>98.33147942157953</v>
      </c>
      <c r="N157" s="22">
        <v>0</v>
      </c>
      <c r="O157" s="22">
        <f t="shared" si="48"/>
        <v>98.33147942157953</v>
      </c>
      <c r="P157" s="22">
        <v>0</v>
      </c>
      <c r="Q157" s="25" t="s">
        <v>447</v>
      </c>
    </row>
    <row r="158" spans="1:17" s="2" customFormat="1" ht="76.5" customHeight="1" x14ac:dyDescent="0.25">
      <c r="A158" s="41" t="s">
        <v>80</v>
      </c>
      <c r="B158" s="20" t="s">
        <v>446</v>
      </c>
      <c r="C158" s="21">
        <f t="shared" si="50"/>
        <v>70.3</v>
      </c>
      <c r="D158" s="21">
        <v>0</v>
      </c>
      <c r="E158" s="21">
        <v>70.3</v>
      </c>
      <c r="F158" s="21">
        <v>0</v>
      </c>
      <c r="G158" s="21">
        <v>0</v>
      </c>
      <c r="H158" s="21">
        <f t="shared" ref="H158:H163" si="51">I158+J158+K158+L158</f>
        <v>68.900000000000006</v>
      </c>
      <c r="I158" s="21">
        <v>0</v>
      </c>
      <c r="J158" s="21">
        <v>68.900000000000006</v>
      </c>
      <c r="K158" s="21">
        <v>0</v>
      </c>
      <c r="L158" s="21">
        <v>0</v>
      </c>
      <c r="M158" s="22">
        <f t="shared" si="46"/>
        <v>98.008534850640132</v>
      </c>
      <c r="N158" s="22">
        <v>0</v>
      </c>
      <c r="O158" s="22">
        <f t="shared" si="48"/>
        <v>98.008534850640132</v>
      </c>
      <c r="P158" s="22">
        <v>0</v>
      </c>
      <c r="Q158" s="25" t="s">
        <v>448</v>
      </c>
    </row>
    <row r="159" spans="1:17" s="2" customFormat="1" ht="60" customHeight="1" x14ac:dyDescent="0.25">
      <c r="A159" s="41" t="s">
        <v>114</v>
      </c>
      <c r="B159" s="20" t="s">
        <v>293</v>
      </c>
      <c r="C159" s="21">
        <f t="shared" si="50"/>
        <v>39607.599999999999</v>
      </c>
      <c r="D159" s="21">
        <v>0</v>
      </c>
      <c r="E159" s="21">
        <v>39607.599999999999</v>
      </c>
      <c r="F159" s="21">
        <v>0</v>
      </c>
      <c r="G159" s="21">
        <v>0</v>
      </c>
      <c r="H159" s="21">
        <f t="shared" si="51"/>
        <v>39273.699999999997</v>
      </c>
      <c r="I159" s="21">
        <v>0</v>
      </c>
      <c r="J159" s="21">
        <v>39273.699999999997</v>
      </c>
      <c r="K159" s="21">
        <v>0</v>
      </c>
      <c r="L159" s="21">
        <v>0</v>
      </c>
      <c r="M159" s="22">
        <f t="shared" si="46"/>
        <v>99.15697997354043</v>
      </c>
      <c r="N159" s="22">
        <v>0</v>
      </c>
      <c r="O159" s="22">
        <f t="shared" si="48"/>
        <v>99.15697997354043</v>
      </c>
      <c r="P159" s="22">
        <v>0</v>
      </c>
      <c r="Q159" s="25" t="s">
        <v>449</v>
      </c>
    </row>
    <row r="160" spans="1:17" s="2" customFormat="1" ht="91.5" customHeight="1" x14ac:dyDescent="0.25">
      <c r="A160" s="41" t="s">
        <v>116</v>
      </c>
      <c r="B160" s="20" t="s">
        <v>294</v>
      </c>
      <c r="C160" s="21">
        <f t="shared" si="50"/>
        <v>54065.4</v>
      </c>
      <c r="D160" s="21">
        <v>0</v>
      </c>
      <c r="E160" s="21">
        <v>54065.4</v>
      </c>
      <c r="F160" s="21">
        <v>0</v>
      </c>
      <c r="G160" s="21">
        <v>0</v>
      </c>
      <c r="H160" s="21">
        <f t="shared" si="51"/>
        <v>53778</v>
      </c>
      <c r="I160" s="21">
        <v>0</v>
      </c>
      <c r="J160" s="21">
        <v>53778</v>
      </c>
      <c r="K160" s="21">
        <v>0</v>
      </c>
      <c r="L160" s="21">
        <v>0</v>
      </c>
      <c r="M160" s="22">
        <f t="shared" si="46"/>
        <v>99.468421578310711</v>
      </c>
      <c r="N160" s="22">
        <v>0</v>
      </c>
      <c r="O160" s="22">
        <f t="shared" si="48"/>
        <v>99.468421578310711</v>
      </c>
      <c r="P160" s="22">
        <v>0</v>
      </c>
      <c r="Q160" s="25" t="s">
        <v>450</v>
      </c>
    </row>
    <row r="161" spans="1:17" s="2" customFormat="1" ht="47.25" customHeight="1" x14ac:dyDescent="0.25">
      <c r="A161" s="41" t="s">
        <v>94</v>
      </c>
      <c r="B161" s="20" t="s">
        <v>295</v>
      </c>
      <c r="C161" s="21">
        <f t="shared" si="50"/>
        <v>8828.6</v>
      </c>
      <c r="D161" s="21">
        <v>0</v>
      </c>
      <c r="E161" s="21">
        <v>8828.6</v>
      </c>
      <c r="F161" s="21">
        <v>0</v>
      </c>
      <c r="G161" s="21">
        <v>0</v>
      </c>
      <c r="H161" s="21">
        <f t="shared" si="51"/>
        <v>8828.6</v>
      </c>
      <c r="I161" s="21">
        <v>0</v>
      </c>
      <c r="J161" s="21">
        <v>8828.6</v>
      </c>
      <c r="K161" s="21">
        <v>0</v>
      </c>
      <c r="L161" s="21">
        <v>0</v>
      </c>
      <c r="M161" s="22">
        <f t="shared" si="46"/>
        <v>100</v>
      </c>
      <c r="N161" s="22">
        <v>0</v>
      </c>
      <c r="O161" s="22">
        <f t="shared" si="48"/>
        <v>100</v>
      </c>
      <c r="P161" s="22">
        <v>0</v>
      </c>
      <c r="Q161" s="22"/>
    </row>
    <row r="162" spans="1:17" s="2" customFormat="1" ht="183.75" customHeight="1" x14ac:dyDescent="0.25">
      <c r="A162" s="41" t="s">
        <v>95</v>
      </c>
      <c r="B162" s="20" t="s">
        <v>296</v>
      </c>
      <c r="C162" s="21">
        <f t="shared" si="50"/>
        <v>984.5</v>
      </c>
      <c r="D162" s="21">
        <v>0</v>
      </c>
      <c r="E162" s="21">
        <v>984.5</v>
      </c>
      <c r="F162" s="21">
        <v>0</v>
      </c>
      <c r="G162" s="21">
        <v>0</v>
      </c>
      <c r="H162" s="21">
        <f t="shared" si="51"/>
        <v>984.5</v>
      </c>
      <c r="I162" s="21">
        <v>0</v>
      </c>
      <c r="J162" s="21">
        <v>984.5</v>
      </c>
      <c r="K162" s="21">
        <v>0</v>
      </c>
      <c r="L162" s="21">
        <v>0</v>
      </c>
      <c r="M162" s="22">
        <f t="shared" si="46"/>
        <v>100</v>
      </c>
      <c r="N162" s="22">
        <v>0</v>
      </c>
      <c r="O162" s="22">
        <f t="shared" si="48"/>
        <v>100</v>
      </c>
      <c r="P162" s="22">
        <v>0</v>
      </c>
      <c r="Q162" s="22"/>
    </row>
    <row r="163" spans="1:17" s="2" customFormat="1" ht="138" customHeight="1" x14ac:dyDescent="0.25">
      <c r="A163" s="41" t="s">
        <v>97</v>
      </c>
      <c r="B163" s="20" t="s">
        <v>297</v>
      </c>
      <c r="C163" s="21">
        <f t="shared" si="50"/>
        <v>15.6</v>
      </c>
      <c r="D163" s="21">
        <v>0</v>
      </c>
      <c r="E163" s="21">
        <v>15.6</v>
      </c>
      <c r="F163" s="21">
        <v>0</v>
      </c>
      <c r="G163" s="21">
        <v>0</v>
      </c>
      <c r="H163" s="21">
        <f t="shared" si="51"/>
        <v>15.6</v>
      </c>
      <c r="I163" s="21">
        <v>0</v>
      </c>
      <c r="J163" s="21">
        <v>15.6</v>
      </c>
      <c r="K163" s="21">
        <v>0</v>
      </c>
      <c r="L163" s="21">
        <v>0</v>
      </c>
      <c r="M163" s="22">
        <f t="shared" si="46"/>
        <v>100</v>
      </c>
      <c r="N163" s="22">
        <v>0</v>
      </c>
      <c r="O163" s="22">
        <f t="shared" si="48"/>
        <v>100</v>
      </c>
      <c r="P163" s="22">
        <v>0</v>
      </c>
      <c r="Q163" s="22"/>
    </row>
    <row r="164" spans="1:17" s="18" customFormat="1" ht="78.75" customHeight="1" x14ac:dyDescent="0.25">
      <c r="A164" s="14"/>
      <c r="B164" s="16" t="s">
        <v>353</v>
      </c>
      <c r="C164" s="17">
        <f>C165</f>
        <v>233</v>
      </c>
      <c r="D164" s="17">
        <f t="shared" ref="D164:L164" si="52">D165</f>
        <v>0</v>
      </c>
      <c r="E164" s="17">
        <f t="shared" si="52"/>
        <v>0</v>
      </c>
      <c r="F164" s="17">
        <f t="shared" si="52"/>
        <v>233</v>
      </c>
      <c r="G164" s="17">
        <f t="shared" si="52"/>
        <v>0</v>
      </c>
      <c r="H164" s="17">
        <f t="shared" si="52"/>
        <v>233</v>
      </c>
      <c r="I164" s="17">
        <f t="shared" si="52"/>
        <v>0</v>
      </c>
      <c r="J164" s="17">
        <f t="shared" si="52"/>
        <v>0</v>
      </c>
      <c r="K164" s="17">
        <f t="shared" si="52"/>
        <v>233</v>
      </c>
      <c r="L164" s="17">
        <f t="shared" si="52"/>
        <v>0</v>
      </c>
      <c r="M164" s="3">
        <f t="shared" si="46"/>
        <v>100</v>
      </c>
      <c r="N164" s="17">
        <v>0</v>
      </c>
      <c r="O164" s="17">
        <v>0</v>
      </c>
      <c r="P164" s="17">
        <f t="shared" ref="P164:P169" si="53">K164/F164*100</f>
        <v>100</v>
      </c>
      <c r="Q164" s="17"/>
    </row>
    <row r="165" spans="1:17" ht="30" customHeight="1" x14ac:dyDescent="0.25">
      <c r="A165" s="33" t="s">
        <v>79</v>
      </c>
      <c r="B165" s="20" t="s">
        <v>298</v>
      </c>
      <c r="C165" s="21">
        <f>D165+E165+F165+G165</f>
        <v>233</v>
      </c>
      <c r="D165" s="21">
        <v>0</v>
      </c>
      <c r="E165" s="21">
        <v>0</v>
      </c>
      <c r="F165" s="21">
        <v>233</v>
      </c>
      <c r="G165" s="21">
        <v>0</v>
      </c>
      <c r="H165" s="21">
        <f>I165+J165+K165</f>
        <v>233</v>
      </c>
      <c r="I165" s="21">
        <v>0</v>
      </c>
      <c r="J165" s="21">
        <v>0</v>
      </c>
      <c r="K165" s="21">
        <v>233</v>
      </c>
      <c r="L165" s="42">
        <v>0</v>
      </c>
      <c r="M165" s="22">
        <f t="shared" si="46"/>
        <v>100</v>
      </c>
      <c r="N165" s="22">
        <v>0</v>
      </c>
      <c r="O165" s="22">
        <v>0</v>
      </c>
      <c r="P165" s="22">
        <f t="shared" si="53"/>
        <v>100</v>
      </c>
      <c r="Q165" s="22"/>
    </row>
    <row r="166" spans="1:17" s="18" customFormat="1" ht="60.75" customHeight="1" x14ac:dyDescent="0.25">
      <c r="A166" s="14"/>
      <c r="B166" s="16" t="s">
        <v>52</v>
      </c>
      <c r="C166" s="17">
        <f>C167+C168</f>
        <v>8092</v>
      </c>
      <c r="D166" s="17">
        <f t="shared" ref="D166:K166" si="54">D167+D168</f>
        <v>0</v>
      </c>
      <c r="E166" s="17">
        <f t="shared" si="54"/>
        <v>0</v>
      </c>
      <c r="F166" s="17">
        <f t="shared" si="54"/>
        <v>8092</v>
      </c>
      <c r="G166" s="17">
        <f t="shared" si="54"/>
        <v>0</v>
      </c>
      <c r="H166" s="17">
        <f t="shared" si="54"/>
        <v>8092</v>
      </c>
      <c r="I166" s="17">
        <f t="shared" si="54"/>
        <v>0</v>
      </c>
      <c r="J166" s="17">
        <f t="shared" si="54"/>
        <v>0</v>
      </c>
      <c r="K166" s="17">
        <f t="shared" si="54"/>
        <v>8092</v>
      </c>
      <c r="L166" s="17" t="e">
        <f>L167+L168+#REF!</f>
        <v>#REF!</v>
      </c>
      <c r="M166" s="17">
        <f t="shared" si="46"/>
        <v>100</v>
      </c>
      <c r="N166" s="17">
        <v>0</v>
      </c>
      <c r="O166" s="17">
        <v>0</v>
      </c>
      <c r="P166" s="17">
        <f t="shared" si="53"/>
        <v>100</v>
      </c>
      <c r="Q166" s="17"/>
    </row>
    <row r="167" spans="1:17" ht="74.25" customHeight="1" x14ac:dyDescent="0.25">
      <c r="A167" s="41" t="s">
        <v>79</v>
      </c>
      <c r="B167" s="20" t="s">
        <v>299</v>
      </c>
      <c r="C167" s="21">
        <f>D167+E167+F167+G167</f>
        <v>7408</v>
      </c>
      <c r="D167" s="21">
        <v>0</v>
      </c>
      <c r="E167" s="21">
        <v>0</v>
      </c>
      <c r="F167" s="21">
        <v>7408</v>
      </c>
      <c r="G167" s="21">
        <v>0</v>
      </c>
      <c r="H167" s="21">
        <f>I167+J167+K167+L167</f>
        <v>7408</v>
      </c>
      <c r="I167" s="21">
        <v>0</v>
      </c>
      <c r="J167" s="21">
        <v>0</v>
      </c>
      <c r="K167" s="21">
        <v>7408</v>
      </c>
      <c r="L167" s="21">
        <v>0</v>
      </c>
      <c r="M167" s="22">
        <f t="shared" si="46"/>
        <v>100</v>
      </c>
      <c r="N167" s="22">
        <v>0</v>
      </c>
      <c r="O167" s="22">
        <v>0</v>
      </c>
      <c r="P167" s="22">
        <f t="shared" si="53"/>
        <v>100</v>
      </c>
      <c r="Q167" s="22"/>
    </row>
    <row r="168" spans="1:17" ht="62.25" customHeight="1" x14ac:dyDescent="0.25">
      <c r="A168" s="41" t="s">
        <v>80</v>
      </c>
      <c r="B168" s="20" t="s">
        <v>300</v>
      </c>
      <c r="C168" s="21">
        <f>D168+E168+F168+G168</f>
        <v>684</v>
      </c>
      <c r="D168" s="21">
        <v>0</v>
      </c>
      <c r="E168" s="21">
        <v>0</v>
      </c>
      <c r="F168" s="21">
        <v>684</v>
      </c>
      <c r="G168" s="21">
        <v>0</v>
      </c>
      <c r="H168" s="21">
        <v>684</v>
      </c>
      <c r="I168" s="21">
        <v>0</v>
      </c>
      <c r="J168" s="21">
        <v>0</v>
      </c>
      <c r="K168" s="21">
        <v>684</v>
      </c>
      <c r="L168" s="21">
        <v>0</v>
      </c>
      <c r="M168" s="22">
        <f t="shared" si="46"/>
        <v>100</v>
      </c>
      <c r="N168" s="22">
        <v>0</v>
      </c>
      <c r="O168" s="22">
        <v>0</v>
      </c>
      <c r="P168" s="22">
        <f t="shared" si="53"/>
        <v>100</v>
      </c>
      <c r="Q168" s="22"/>
    </row>
    <row r="169" spans="1:17" s="2" customFormat="1" ht="44.25" customHeight="1" x14ac:dyDescent="0.25">
      <c r="A169" s="14">
        <v>8</v>
      </c>
      <c r="B169" s="15" t="s">
        <v>110</v>
      </c>
      <c r="C169" s="3">
        <f>C170</f>
        <v>10.5</v>
      </c>
      <c r="D169" s="3">
        <f t="shared" ref="D169:L170" si="55">D170</f>
        <v>0</v>
      </c>
      <c r="E169" s="3">
        <f t="shared" si="55"/>
        <v>0</v>
      </c>
      <c r="F169" s="3">
        <f t="shared" si="55"/>
        <v>10.5</v>
      </c>
      <c r="G169" s="3">
        <f t="shared" si="55"/>
        <v>0</v>
      </c>
      <c r="H169" s="3">
        <f t="shared" si="55"/>
        <v>10.5</v>
      </c>
      <c r="I169" s="3">
        <f t="shared" si="55"/>
        <v>0</v>
      </c>
      <c r="J169" s="3">
        <f t="shared" si="55"/>
        <v>0</v>
      </c>
      <c r="K169" s="3">
        <f t="shared" si="55"/>
        <v>10.5</v>
      </c>
      <c r="L169" s="3">
        <f t="shared" si="55"/>
        <v>0</v>
      </c>
      <c r="M169" s="3">
        <f t="shared" si="46"/>
        <v>100</v>
      </c>
      <c r="N169" s="3">
        <v>0</v>
      </c>
      <c r="O169" s="3">
        <v>0</v>
      </c>
      <c r="P169" s="3">
        <f t="shared" si="53"/>
        <v>100</v>
      </c>
      <c r="Q169" s="3"/>
    </row>
    <row r="170" spans="1:17" s="18" customFormat="1" ht="18.75" customHeight="1" x14ac:dyDescent="0.25">
      <c r="A170" s="14"/>
      <c r="B170" s="16" t="s">
        <v>13</v>
      </c>
      <c r="C170" s="17">
        <f>C171</f>
        <v>10.5</v>
      </c>
      <c r="D170" s="17">
        <f t="shared" si="55"/>
        <v>0</v>
      </c>
      <c r="E170" s="17">
        <f t="shared" si="55"/>
        <v>0</v>
      </c>
      <c r="F170" s="17">
        <f t="shared" si="55"/>
        <v>10.5</v>
      </c>
      <c r="G170" s="17">
        <f t="shared" si="55"/>
        <v>0</v>
      </c>
      <c r="H170" s="17">
        <f t="shared" si="55"/>
        <v>10.5</v>
      </c>
      <c r="I170" s="17">
        <f t="shared" si="55"/>
        <v>0</v>
      </c>
      <c r="J170" s="17">
        <f t="shared" si="55"/>
        <v>0</v>
      </c>
      <c r="K170" s="17">
        <f t="shared" si="55"/>
        <v>10.5</v>
      </c>
      <c r="L170" s="17">
        <f t="shared" si="55"/>
        <v>0</v>
      </c>
      <c r="M170" s="17">
        <v>0</v>
      </c>
      <c r="N170" s="17">
        <v>0</v>
      </c>
      <c r="O170" s="17">
        <v>0</v>
      </c>
      <c r="P170" s="17">
        <v>0</v>
      </c>
      <c r="Q170" s="17"/>
    </row>
    <row r="171" spans="1:17" ht="30.75" customHeight="1" x14ac:dyDescent="0.25">
      <c r="A171" s="33" t="s">
        <v>384</v>
      </c>
      <c r="B171" s="43" t="s">
        <v>109</v>
      </c>
      <c r="C171" s="22">
        <f>D171+E171+F171</f>
        <v>10.5</v>
      </c>
      <c r="D171" s="22">
        <v>0</v>
      </c>
      <c r="E171" s="22">
        <v>0</v>
      </c>
      <c r="F171" s="22">
        <v>10.5</v>
      </c>
      <c r="G171" s="22">
        <v>0</v>
      </c>
      <c r="H171" s="22">
        <f>I171+J171+K171</f>
        <v>10.5</v>
      </c>
      <c r="I171" s="22">
        <v>0</v>
      </c>
      <c r="J171" s="22">
        <v>0</v>
      </c>
      <c r="K171" s="22">
        <v>10.5</v>
      </c>
      <c r="L171" s="22">
        <v>0</v>
      </c>
      <c r="M171" s="22">
        <f t="shared" ref="M171:M210" si="56">H171/C171*100</f>
        <v>100</v>
      </c>
      <c r="N171" s="22">
        <v>0</v>
      </c>
      <c r="O171" s="22">
        <v>0</v>
      </c>
      <c r="P171" s="22">
        <f t="shared" ref="P171:P195" si="57">K171/F171*100</f>
        <v>100</v>
      </c>
      <c r="Q171" s="22"/>
    </row>
    <row r="172" spans="1:17" s="2" customFormat="1" ht="16.5" customHeight="1" x14ac:dyDescent="0.25">
      <c r="A172" s="14">
        <v>9</v>
      </c>
      <c r="B172" s="15" t="s">
        <v>136</v>
      </c>
      <c r="C172" s="3">
        <f>C173</f>
        <v>10.8</v>
      </c>
      <c r="D172" s="3">
        <f t="shared" ref="D172:K173" si="58">D173</f>
        <v>0</v>
      </c>
      <c r="E172" s="3">
        <f t="shared" si="58"/>
        <v>0</v>
      </c>
      <c r="F172" s="3">
        <f t="shared" si="58"/>
        <v>10.8</v>
      </c>
      <c r="G172" s="3">
        <v>0</v>
      </c>
      <c r="H172" s="3">
        <f t="shared" si="58"/>
        <v>10.8</v>
      </c>
      <c r="I172" s="3">
        <f t="shared" si="58"/>
        <v>0</v>
      </c>
      <c r="J172" s="3">
        <f t="shared" si="58"/>
        <v>0</v>
      </c>
      <c r="K172" s="3">
        <f t="shared" si="58"/>
        <v>10.8</v>
      </c>
      <c r="L172" s="3">
        <v>0</v>
      </c>
      <c r="M172" s="3">
        <f t="shared" si="56"/>
        <v>100</v>
      </c>
      <c r="N172" s="3">
        <v>0</v>
      </c>
      <c r="O172" s="3">
        <v>0</v>
      </c>
      <c r="P172" s="3">
        <f t="shared" si="57"/>
        <v>100</v>
      </c>
      <c r="Q172" s="3"/>
    </row>
    <row r="173" spans="1:17" s="18" customFormat="1" ht="18.75" customHeight="1" x14ac:dyDescent="0.25">
      <c r="A173" s="14"/>
      <c r="B173" s="16" t="s">
        <v>13</v>
      </c>
      <c r="C173" s="17">
        <f>C174</f>
        <v>10.8</v>
      </c>
      <c r="D173" s="17">
        <f t="shared" si="58"/>
        <v>0</v>
      </c>
      <c r="E173" s="17">
        <f t="shared" si="58"/>
        <v>0</v>
      </c>
      <c r="F173" s="17">
        <f t="shared" si="58"/>
        <v>10.8</v>
      </c>
      <c r="G173" s="17">
        <v>0</v>
      </c>
      <c r="H173" s="17">
        <f t="shared" si="58"/>
        <v>10.8</v>
      </c>
      <c r="I173" s="17">
        <f t="shared" si="58"/>
        <v>0</v>
      </c>
      <c r="J173" s="17">
        <f t="shared" si="58"/>
        <v>0</v>
      </c>
      <c r="K173" s="17">
        <f t="shared" si="58"/>
        <v>10.8</v>
      </c>
      <c r="L173" s="17">
        <v>0</v>
      </c>
      <c r="M173" s="17">
        <f t="shared" si="56"/>
        <v>100</v>
      </c>
      <c r="N173" s="17">
        <v>0</v>
      </c>
      <c r="O173" s="17">
        <v>0</v>
      </c>
      <c r="P173" s="17">
        <f t="shared" si="57"/>
        <v>100</v>
      </c>
      <c r="Q173" s="17"/>
    </row>
    <row r="174" spans="1:17" s="2" customFormat="1" ht="62.25" customHeight="1" x14ac:dyDescent="0.25">
      <c r="A174" s="14" t="s">
        <v>95</v>
      </c>
      <c r="B174" s="20" t="s">
        <v>137</v>
      </c>
      <c r="C174" s="22">
        <f>D174+E174+F174</f>
        <v>10.8</v>
      </c>
      <c r="D174" s="22">
        <v>0</v>
      </c>
      <c r="E174" s="22">
        <v>0</v>
      </c>
      <c r="F174" s="22">
        <v>10.8</v>
      </c>
      <c r="G174" s="22">
        <v>0</v>
      </c>
      <c r="H174" s="22">
        <f>I174+J174+K174</f>
        <v>10.8</v>
      </c>
      <c r="I174" s="22">
        <v>0</v>
      </c>
      <c r="J174" s="22">
        <v>0</v>
      </c>
      <c r="K174" s="22">
        <v>10.8</v>
      </c>
      <c r="L174" s="22">
        <v>0</v>
      </c>
      <c r="M174" s="22">
        <f t="shared" si="56"/>
        <v>100</v>
      </c>
      <c r="N174" s="22">
        <v>0</v>
      </c>
      <c r="O174" s="22">
        <v>0</v>
      </c>
      <c r="P174" s="22">
        <f t="shared" si="57"/>
        <v>100</v>
      </c>
      <c r="Q174" s="22"/>
    </row>
    <row r="175" spans="1:17" s="2" customFormat="1" ht="32.25" customHeight="1" x14ac:dyDescent="0.25">
      <c r="A175" s="14">
        <v>10</v>
      </c>
      <c r="B175" s="15" t="s">
        <v>7</v>
      </c>
      <c r="C175" s="3">
        <f>C176+C179</f>
        <v>5682.7</v>
      </c>
      <c r="D175" s="3">
        <f t="shared" ref="D175:L175" si="59">D176+D179</f>
        <v>0</v>
      </c>
      <c r="E175" s="3">
        <f t="shared" si="59"/>
        <v>0</v>
      </c>
      <c r="F175" s="3">
        <f t="shared" si="59"/>
        <v>5682.7</v>
      </c>
      <c r="G175" s="3">
        <f t="shared" si="59"/>
        <v>0</v>
      </c>
      <c r="H175" s="3">
        <f t="shared" si="59"/>
        <v>5682.7</v>
      </c>
      <c r="I175" s="3">
        <f t="shared" si="59"/>
        <v>0</v>
      </c>
      <c r="J175" s="3">
        <f t="shared" si="59"/>
        <v>0</v>
      </c>
      <c r="K175" s="3">
        <f t="shared" si="59"/>
        <v>5682.7</v>
      </c>
      <c r="L175" s="3">
        <f t="shared" si="59"/>
        <v>0</v>
      </c>
      <c r="M175" s="3">
        <f t="shared" si="56"/>
        <v>100</v>
      </c>
      <c r="N175" s="3">
        <v>0</v>
      </c>
      <c r="O175" s="3">
        <v>0</v>
      </c>
      <c r="P175" s="3">
        <f t="shared" si="57"/>
        <v>100</v>
      </c>
      <c r="Q175" s="3"/>
    </row>
    <row r="176" spans="1:17" s="18" customFormat="1" ht="29.25" customHeight="1" x14ac:dyDescent="0.25">
      <c r="A176" s="14"/>
      <c r="B176" s="16" t="s">
        <v>182</v>
      </c>
      <c r="C176" s="17">
        <f>C177+C178</f>
        <v>353.2</v>
      </c>
      <c r="D176" s="17">
        <f t="shared" ref="D176:L176" si="60">D177+D178</f>
        <v>0</v>
      </c>
      <c r="E176" s="17">
        <f t="shared" si="60"/>
        <v>0</v>
      </c>
      <c r="F176" s="17">
        <f t="shared" si="60"/>
        <v>353.2</v>
      </c>
      <c r="G176" s="17">
        <f t="shared" si="60"/>
        <v>0</v>
      </c>
      <c r="H176" s="17">
        <f t="shared" si="60"/>
        <v>353.2</v>
      </c>
      <c r="I176" s="17">
        <f t="shared" si="60"/>
        <v>0</v>
      </c>
      <c r="J176" s="17">
        <f t="shared" si="60"/>
        <v>0</v>
      </c>
      <c r="K176" s="17">
        <f t="shared" si="60"/>
        <v>353.2</v>
      </c>
      <c r="L176" s="17">
        <f t="shared" si="60"/>
        <v>0</v>
      </c>
      <c r="M176" s="17">
        <f t="shared" si="56"/>
        <v>100</v>
      </c>
      <c r="N176" s="17">
        <v>0</v>
      </c>
      <c r="O176" s="17">
        <v>0</v>
      </c>
      <c r="P176" s="17">
        <f t="shared" si="57"/>
        <v>100</v>
      </c>
      <c r="Q176" s="17"/>
    </row>
    <row r="177" spans="1:17" s="18" customFormat="1" ht="153.75" customHeight="1" x14ac:dyDescent="0.25">
      <c r="A177" s="41" t="s">
        <v>79</v>
      </c>
      <c r="B177" s="20" t="s">
        <v>183</v>
      </c>
      <c r="C177" s="22">
        <f>D177+E177+F177+G177</f>
        <v>282</v>
      </c>
      <c r="D177" s="22">
        <v>0</v>
      </c>
      <c r="E177" s="22">
        <v>0</v>
      </c>
      <c r="F177" s="22">
        <v>282</v>
      </c>
      <c r="G177" s="22">
        <v>0</v>
      </c>
      <c r="H177" s="22">
        <f>I177+J177+K177+L177</f>
        <v>282</v>
      </c>
      <c r="I177" s="22">
        <v>0</v>
      </c>
      <c r="J177" s="22">
        <v>0</v>
      </c>
      <c r="K177" s="22">
        <v>282</v>
      </c>
      <c r="L177" s="22">
        <v>0</v>
      </c>
      <c r="M177" s="22">
        <f t="shared" si="56"/>
        <v>100</v>
      </c>
      <c r="N177" s="22">
        <v>0</v>
      </c>
      <c r="O177" s="22">
        <v>0</v>
      </c>
      <c r="P177" s="22">
        <f t="shared" si="57"/>
        <v>100</v>
      </c>
      <c r="Q177" s="22"/>
    </row>
    <row r="178" spans="1:17" ht="45.75" customHeight="1" x14ac:dyDescent="0.25">
      <c r="A178" s="41" t="s">
        <v>97</v>
      </c>
      <c r="B178" s="20" t="s">
        <v>184</v>
      </c>
      <c r="C178" s="22">
        <f>D178+E178+F178+G178</f>
        <v>71.2</v>
      </c>
      <c r="D178" s="22">
        <v>0</v>
      </c>
      <c r="E178" s="22">
        <v>0</v>
      </c>
      <c r="F178" s="22">
        <v>71.2</v>
      </c>
      <c r="G178" s="22">
        <v>0</v>
      </c>
      <c r="H178" s="22">
        <f>I178+J178+K178+L178</f>
        <v>71.2</v>
      </c>
      <c r="I178" s="22">
        <v>0</v>
      </c>
      <c r="J178" s="22">
        <v>0</v>
      </c>
      <c r="K178" s="22">
        <v>71.2</v>
      </c>
      <c r="L178" s="22">
        <v>0</v>
      </c>
      <c r="M178" s="22">
        <f t="shared" si="56"/>
        <v>100</v>
      </c>
      <c r="N178" s="22">
        <v>0</v>
      </c>
      <c r="O178" s="22">
        <v>0</v>
      </c>
      <c r="P178" s="22">
        <f t="shared" si="57"/>
        <v>100</v>
      </c>
      <c r="Q178" s="22"/>
    </row>
    <row r="179" spans="1:17" s="2" customFormat="1" ht="57.75" customHeight="1" x14ac:dyDescent="0.25">
      <c r="A179" s="14"/>
      <c r="B179" s="15" t="s">
        <v>185</v>
      </c>
      <c r="C179" s="3">
        <f>C180</f>
        <v>5329.5</v>
      </c>
      <c r="D179" s="3">
        <f t="shared" ref="D179:K179" si="61">D180</f>
        <v>0</v>
      </c>
      <c r="E179" s="3">
        <f t="shared" si="61"/>
        <v>0</v>
      </c>
      <c r="F179" s="3">
        <f t="shared" si="61"/>
        <v>5329.5</v>
      </c>
      <c r="G179" s="3">
        <v>0</v>
      </c>
      <c r="H179" s="3">
        <f t="shared" si="61"/>
        <v>5329.5</v>
      </c>
      <c r="I179" s="3">
        <f t="shared" si="61"/>
        <v>0</v>
      </c>
      <c r="J179" s="3">
        <f t="shared" si="61"/>
        <v>0</v>
      </c>
      <c r="K179" s="3">
        <f t="shared" si="61"/>
        <v>5329.5</v>
      </c>
      <c r="L179" s="3">
        <v>0</v>
      </c>
      <c r="M179" s="3">
        <f t="shared" si="56"/>
        <v>100</v>
      </c>
      <c r="N179" s="3">
        <v>0</v>
      </c>
      <c r="O179" s="3">
        <v>0</v>
      </c>
      <c r="P179" s="3">
        <f t="shared" si="57"/>
        <v>100</v>
      </c>
      <c r="Q179" s="3"/>
    </row>
    <row r="180" spans="1:17" ht="61.5" customHeight="1" x14ac:dyDescent="0.25">
      <c r="A180" s="41" t="s">
        <v>79</v>
      </c>
      <c r="B180" s="20" t="s">
        <v>186</v>
      </c>
      <c r="C180" s="22">
        <f>D180+E180+F180+G180</f>
        <v>5329.5</v>
      </c>
      <c r="D180" s="22">
        <v>0</v>
      </c>
      <c r="E180" s="22">
        <v>0</v>
      </c>
      <c r="F180" s="22">
        <v>5329.5</v>
      </c>
      <c r="G180" s="22">
        <v>0</v>
      </c>
      <c r="H180" s="22">
        <f>I180+J180+K180+L180</f>
        <v>5329.5</v>
      </c>
      <c r="I180" s="22">
        <v>0</v>
      </c>
      <c r="J180" s="22">
        <v>0</v>
      </c>
      <c r="K180" s="22">
        <v>5329.5</v>
      </c>
      <c r="L180" s="22">
        <v>0</v>
      </c>
      <c r="M180" s="22">
        <f t="shared" si="56"/>
        <v>100</v>
      </c>
      <c r="N180" s="22">
        <v>0</v>
      </c>
      <c r="O180" s="22">
        <v>0</v>
      </c>
      <c r="P180" s="22">
        <f t="shared" si="57"/>
        <v>100</v>
      </c>
      <c r="Q180" s="22"/>
    </row>
    <row r="181" spans="1:17" s="2" customFormat="1" ht="30.75" customHeight="1" x14ac:dyDescent="0.25">
      <c r="A181" s="14">
        <v>11</v>
      </c>
      <c r="B181" s="15" t="s">
        <v>122</v>
      </c>
      <c r="C181" s="3">
        <f>C182</f>
        <v>282.5</v>
      </c>
      <c r="D181" s="3">
        <f t="shared" ref="D181:K181" si="62">D182</f>
        <v>0</v>
      </c>
      <c r="E181" s="3">
        <f t="shared" si="62"/>
        <v>0</v>
      </c>
      <c r="F181" s="3">
        <f t="shared" si="62"/>
        <v>282.5</v>
      </c>
      <c r="G181" s="3">
        <v>0</v>
      </c>
      <c r="H181" s="3">
        <f t="shared" si="62"/>
        <v>282.39999999999998</v>
      </c>
      <c r="I181" s="3">
        <f t="shared" si="62"/>
        <v>0</v>
      </c>
      <c r="J181" s="3">
        <f t="shared" si="62"/>
        <v>0</v>
      </c>
      <c r="K181" s="3">
        <f t="shared" si="62"/>
        <v>282.39999999999998</v>
      </c>
      <c r="L181" s="3">
        <v>0</v>
      </c>
      <c r="M181" s="3">
        <f t="shared" si="56"/>
        <v>99.964601769911496</v>
      </c>
      <c r="N181" s="3">
        <v>0</v>
      </c>
      <c r="O181" s="3">
        <v>0</v>
      </c>
      <c r="P181" s="3">
        <f t="shared" si="57"/>
        <v>99.964601769911496</v>
      </c>
      <c r="Q181" s="3"/>
    </row>
    <row r="182" spans="1:17" s="18" customFormat="1" ht="15.75" customHeight="1" x14ac:dyDescent="0.25">
      <c r="A182" s="14"/>
      <c r="B182" s="16" t="s">
        <v>13</v>
      </c>
      <c r="C182" s="17">
        <f>C183+C184+C185</f>
        <v>282.5</v>
      </c>
      <c r="D182" s="17">
        <f t="shared" ref="D182:L182" si="63">D183+D184+D185</f>
        <v>0</v>
      </c>
      <c r="E182" s="17">
        <f t="shared" si="63"/>
        <v>0</v>
      </c>
      <c r="F182" s="17">
        <f t="shared" si="63"/>
        <v>282.5</v>
      </c>
      <c r="G182" s="17">
        <f t="shared" si="63"/>
        <v>0</v>
      </c>
      <c r="H182" s="17">
        <f t="shared" si="63"/>
        <v>282.39999999999998</v>
      </c>
      <c r="I182" s="17">
        <f t="shared" si="63"/>
        <v>0</v>
      </c>
      <c r="J182" s="17">
        <f t="shared" si="63"/>
        <v>0</v>
      </c>
      <c r="K182" s="17">
        <f t="shared" si="63"/>
        <v>282.39999999999998</v>
      </c>
      <c r="L182" s="17">
        <f t="shared" si="63"/>
        <v>0</v>
      </c>
      <c r="M182" s="17">
        <f t="shared" si="56"/>
        <v>99.964601769911496</v>
      </c>
      <c r="N182" s="17">
        <v>0</v>
      </c>
      <c r="O182" s="17">
        <v>0</v>
      </c>
      <c r="P182" s="17">
        <f t="shared" si="57"/>
        <v>99.964601769911496</v>
      </c>
      <c r="Q182" s="17"/>
    </row>
    <row r="183" spans="1:17" ht="184.5" customHeight="1" x14ac:dyDescent="0.25">
      <c r="A183" s="41" t="s">
        <v>79</v>
      </c>
      <c r="B183" s="20" t="s">
        <v>460</v>
      </c>
      <c r="C183" s="22">
        <f>D183+E183+F183+G183</f>
        <v>89.4</v>
      </c>
      <c r="D183" s="22">
        <v>0</v>
      </c>
      <c r="E183" s="22">
        <v>0</v>
      </c>
      <c r="F183" s="22">
        <v>89.4</v>
      </c>
      <c r="G183" s="22">
        <v>0</v>
      </c>
      <c r="H183" s="22">
        <f>I183+J183+K183+L183</f>
        <v>89.4</v>
      </c>
      <c r="I183" s="22">
        <v>0</v>
      </c>
      <c r="J183" s="22">
        <v>0</v>
      </c>
      <c r="K183" s="22">
        <v>89.4</v>
      </c>
      <c r="L183" s="22">
        <v>0</v>
      </c>
      <c r="M183" s="22">
        <f t="shared" si="56"/>
        <v>100</v>
      </c>
      <c r="N183" s="22">
        <v>0</v>
      </c>
      <c r="O183" s="22">
        <v>0</v>
      </c>
      <c r="P183" s="22">
        <f t="shared" si="57"/>
        <v>100</v>
      </c>
      <c r="Q183" s="22"/>
    </row>
    <row r="184" spans="1:17" ht="155.25" customHeight="1" x14ac:dyDescent="0.25">
      <c r="A184" s="41" t="s">
        <v>80</v>
      </c>
      <c r="B184" s="20" t="s">
        <v>461</v>
      </c>
      <c r="C184" s="22">
        <f>D184+E184+F184+G184</f>
        <v>85</v>
      </c>
      <c r="D184" s="22">
        <v>0</v>
      </c>
      <c r="E184" s="22">
        <v>0</v>
      </c>
      <c r="F184" s="22">
        <v>85</v>
      </c>
      <c r="G184" s="22">
        <v>0</v>
      </c>
      <c r="H184" s="22">
        <f>I184+J184+K184+L184</f>
        <v>85</v>
      </c>
      <c r="I184" s="22">
        <v>0</v>
      </c>
      <c r="J184" s="22">
        <v>0</v>
      </c>
      <c r="K184" s="22">
        <v>85</v>
      </c>
      <c r="L184" s="22">
        <v>0</v>
      </c>
      <c r="M184" s="22">
        <f t="shared" si="56"/>
        <v>100</v>
      </c>
      <c r="N184" s="22">
        <v>0</v>
      </c>
      <c r="O184" s="22">
        <v>0</v>
      </c>
      <c r="P184" s="22">
        <f t="shared" si="57"/>
        <v>100</v>
      </c>
      <c r="Q184" s="22"/>
    </row>
    <row r="185" spans="1:17" ht="257.25" customHeight="1" x14ac:dyDescent="0.25">
      <c r="A185" s="41" t="s">
        <v>114</v>
      </c>
      <c r="B185" s="20" t="s">
        <v>462</v>
      </c>
      <c r="C185" s="22">
        <f>D185+E185+F185+G185</f>
        <v>108.1</v>
      </c>
      <c r="D185" s="22">
        <v>0</v>
      </c>
      <c r="E185" s="22">
        <v>0</v>
      </c>
      <c r="F185" s="22">
        <v>108.1</v>
      </c>
      <c r="G185" s="22">
        <v>0</v>
      </c>
      <c r="H185" s="22">
        <f>I185+J185+K185+L185</f>
        <v>108</v>
      </c>
      <c r="I185" s="22">
        <v>0</v>
      </c>
      <c r="J185" s="22">
        <v>0</v>
      </c>
      <c r="K185" s="22">
        <v>108</v>
      </c>
      <c r="L185" s="22">
        <v>0</v>
      </c>
      <c r="M185" s="22">
        <f t="shared" si="56"/>
        <v>99.907493061979665</v>
      </c>
      <c r="N185" s="22">
        <v>0</v>
      </c>
      <c r="O185" s="22">
        <v>0</v>
      </c>
      <c r="P185" s="22">
        <f t="shared" si="57"/>
        <v>99.907493061979665</v>
      </c>
      <c r="Q185" s="22" t="s">
        <v>391</v>
      </c>
    </row>
    <row r="186" spans="1:17" s="2" customFormat="1" ht="31.5" customHeight="1" x14ac:dyDescent="0.25">
      <c r="A186" s="14">
        <v>12</v>
      </c>
      <c r="B186" s="15" t="s">
        <v>120</v>
      </c>
      <c r="C186" s="3">
        <f>C187</f>
        <v>3870.8</v>
      </c>
      <c r="D186" s="3">
        <f t="shared" ref="D186:L186" si="64">D187</f>
        <v>0</v>
      </c>
      <c r="E186" s="3">
        <f t="shared" si="64"/>
        <v>0</v>
      </c>
      <c r="F186" s="3">
        <f t="shared" si="64"/>
        <v>3870.8</v>
      </c>
      <c r="G186" s="3">
        <f t="shared" si="64"/>
        <v>0</v>
      </c>
      <c r="H186" s="3">
        <f t="shared" si="64"/>
        <v>3870.7</v>
      </c>
      <c r="I186" s="3">
        <f t="shared" si="64"/>
        <v>0</v>
      </c>
      <c r="J186" s="3">
        <f t="shared" si="64"/>
        <v>0</v>
      </c>
      <c r="K186" s="3">
        <f t="shared" si="64"/>
        <v>3870.7</v>
      </c>
      <c r="L186" s="3">
        <f t="shared" si="64"/>
        <v>0</v>
      </c>
      <c r="M186" s="3">
        <f t="shared" si="56"/>
        <v>99.997416554717361</v>
      </c>
      <c r="N186" s="3">
        <v>0</v>
      </c>
      <c r="O186" s="3">
        <v>0</v>
      </c>
      <c r="P186" s="3">
        <f t="shared" si="57"/>
        <v>99.997416554717361</v>
      </c>
      <c r="Q186" s="3"/>
    </row>
    <row r="187" spans="1:17" s="18" customFormat="1" ht="19.5" customHeight="1" x14ac:dyDescent="0.25">
      <c r="A187" s="14"/>
      <c r="B187" s="16" t="s">
        <v>13</v>
      </c>
      <c r="C187" s="17">
        <f>C188+C189+C190</f>
        <v>3870.8</v>
      </c>
      <c r="D187" s="17">
        <f t="shared" ref="D187:L187" si="65">D188+D189+D190</f>
        <v>0</v>
      </c>
      <c r="E187" s="17">
        <f t="shared" si="65"/>
        <v>0</v>
      </c>
      <c r="F187" s="17">
        <f t="shared" si="65"/>
        <v>3870.8</v>
      </c>
      <c r="G187" s="17">
        <f t="shared" si="65"/>
        <v>0</v>
      </c>
      <c r="H187" s="17">
        <f t="shared" si="65"/>
        <v>3870.7</v>
      </c>
      <c r="I187" s="17">
        <f t="shared" si="65"/>
        <v>0</v>
      </c>
      <c r="J187" s="17">
        <f t="shared" si="65"/>
        <v>0</v>
      </c>
      <c r="K187" s="17">
        <f t="shared" si="65"/>
        <v>3870.7</v>
      </c>
      <c r="L187" s="17">
        <f t="shared" si="65"/>
        <v>0</v>
      </c>
      <c r="M187" s="23">
        <f t="shared" si="56"/>
        <v>99.997416554717361</v>
      </c>
      <c r="N187" s="17">
        <v>0</v>
      </c>
      <c r="O187" s="17">
        <v>0</v>
      </c>
      <c r="P187" s="17">
        <f t="shared" si="57"/>
        <v>99.997416554717361</v>
      </c>
      <c r="Q187" s="17"/>
    </row>
    <row r="188" spans="1:17" ht="78" customHeight="1" x14ac:dyDescent="0.25">
      <c r="A188" s="41" t="s">
        <v>79</v>
      </c>
      <c r="B188" s="44" t="s">
        <v>365</v>
      </c>
      <c r="C188" s="22">
        <f>D188+E188+F188+G188</f>
        <v>120</v>
      </c>
      <c r="D188" s="22">
        <v>0</v>
      </c>
      <c r="E188" s="22">
        <v>0</v>
      </c>
      <c r="F188" s="22">
        <v>120</v>
      </c>
      <c r="G188" s="22">
        <v>0</v>
      </c>
      <c r="H188" s="22">
        <f>I188+J188+K188+L188</f>
        <v>120</v>
      </c>
      <c r="I188" s="22">
        <v>0</v>
      </c>
      <c r="J188" s="22">
        <v>0</v>
      </c>
      <c r="K188" s="22">
        <v>120</v>
      </c>
      <c r="L188" s="22">
        <v>0</v>
      </c>
      <c r="M188" s="22">
        <f t="shared" si="56"/>
        <v>100</v>
      </c>
      <c r="N188" s="22">
        <v>0</v>
      </c>
      <c r="O188" s="22">
        <v>0</v>
      </c>
      <c r="P188" s="22">
        <f t="shared" si="57"/>
        <v>100</v>
      </c>
      <c r="Q188" s="22"/>
    </row>
    <row r="189" spans="1:17" ht="79.5" customHeight="1" x14ac:dyDescent="0.25">
      <c r="A189" s="41" t="s">
        <v>114</v>
      </c>
      <c r="B189" s="44" t="s">
        <v>46</v>
      </c>
      <c r="C189" s="22">
        <f>D189+E189+F189+G189</f>
        <v>3500</v>
      </c>
      <c r="D189" s="22">
        <v>0</v>
      </c>
      <c r="E189" s="22">
        <v>0</v>
      </c>
      <c r="F189" s="22">
        <v>3500</v>
      </c>
      <c r="G189" s="22">
        <v>0</v>
      </c>
      <c r="H189" s="22">
        <f>I189+J189+K189+L189</f>
        <v>3500</v>
      </c>
      <c r="I189" s="22">
        <v>0</v>
      </c>
      <c r="J189" s="22">
        <v>0</v>
      </c>
      <c r="K189" s="22">
        <v>3500</v>
      </c>
      <c r="L189" s="22">
        <v>0</v>
      </c>
      <c r="M189" s="22">
        <f t="shared" si="56"/>
        <v>100</v>
      </c>
      <c r="N189" s="22">
        <v>0</v>
      </c>
      <c r="O189" s="22">
        <v>0</v>
      </c>
      <c r="P189" s="22">
        <f t="shared" si="57"/>
        <v>100</v>
      </c>
      <c r="Q189" s="22"/>
    </row>
    <row r="190" spans="1:17" ht="137.25" customHeight="1" x14ac:dyDescent="0.25">
      <c r="A190" s="41" t="s">
        <v>116</v>
      </c>
      <c r="B190" s="44" t="s">
        <v>24</v>
      </c>
      <c r="C190" s="22">
        <f>D190+E190+F190+G190</f>
        <v>250.8</v>
      </c>
      <c r="D190" s="22">
        <v>0</v>
      </c>
      <c r="E190" s="22">
        <v>0</v>
      </c>
      <c r="F190" s="22">
        <v>250.8</v>
      </c>
      <c r="G190" s="22">
        <v>0</v>
      </c>
      <c r="H190" s="22">
        <f>I190+J190+K190+L190</f>
        <v>250.7</v>
      </c>
      <c r="I190" s="22">
        <v>0</v>
      </c>
      <c r="J190" s="22">
        <v>0</v>
      </c>
      <c r="K190" s="22">
        <v>250.7</v>
      </c>
      <c r="L190" s="22">
        <v>0</v>
      </c>
      <c r="M190" s="22">
        <f t="shared" si="56"/>
        <v>99.960127591706524</v>
      </c>
      <c r="N190" s="22">
        <v>0</v>
      </c>
      <c r="O190" s="22">
        <v>0</v>
      </c>
      <c r="P190" s="22">
        <f t="shared" si="57"/>
        <v>99.960127591706524</v>
      </c>
      <c r="Q190" s="22" t="s">
        <v>391</v>
      </c>
    </row>
    <row r="191" spans="1:17" s="2" customFormat="1" ht="18" customHeight="1" x14ac:dyDescent="0.25">
      <c r="A191" s="14">
        <v>13</v>
      </c>
      <c r="B191" s="15" t="s">
        <v>154</v>
      </c>
      <c r="C191" s="3">
        <f>C192+C196+C198+C200</f>
        <v>27306.5</v>
      </c>
      <c r="D191" s="3">
        <f t="shared" ref="D191:L191" si="66">D192+D196+D198+D200</f>
        <v>0</v>
      </c>
      <c r="E191" s="3">
        <f t="shared" si="66"/>
        <v>21768.5</v>
      </c>
      <c r="F191" s="3">
        <f t="shared" si="66"/>
        <v>5538</v>
      </c>
      <c r="G191" s="3">
        <f t="shared" si="66"/>
        <v>0</v>
      </c>
      <c r="H191" s="3">
        <f t="shared" si="66"/>
        <v>27288</v>
      </c>
      <c r="I191" s="3">
        <f t="shared" si="66"/>
        <v>0</v>
      </c>
      <c r="J191" s="3">
        <f t="shared" si="66"/>
        <v>21761.1</v>
      </c>
      <c r="K191" s="3">
        <f t="shared" si="66"/>
        <v>5526.9</v>
      </c>
      <c r="L191" s="3">
        <f t="shared" si="66"/>
        <v>0</v>
      </c>
      <c r="M191" s="3">
        <f t="shared" si="56"/>
        <v>99.932250563052747</v>
      </c>
      <c r="N191" s="3">
        <v>0</v>
      </c>
      <c r="O191" s="3">
        <f>J191/E191*100</f>
        <v>99.966005925993969</v>
      </c>
      <c r="P191" s="3">
        <f t="shared" si="57"/>
        <v>99.799566630552533</v>
      </c>
      <c r="Q191" s="3"/>
    </row>
    <row r="192" spans="1:17" s="18" customFormat="1" ht="48" customHeight="1" x14ac:dyDescent="0.25">
      <c r="A192" s="14"/>
      <c r="B192" s="16" t="s">
        <v>16</v>
      </c>
      <c r="C192" s="17">
        <f>C193+C194+C195</f>
        <v>252.89999999999998</v>
      </c>
      <c r="D192" s="17">
        <f t="shared" ref="D192:L192" si="67">D193+D194+D195</f>
        <v>0</v>
      </c>
      <c r="E192" s="17">
        <f t="shared" si="67"/>
        <v>0</v>
      </c>
      <c r="F192" s="17">
        <f t="shared" si="67"/>
        <v>252.89999999999998</v>
      </c>
      <c r="G192" s="17">
        <f t="shared" si="67"/>
        <v>0</v>
      </c>
      <c r="H192" s="17">
        <f t="shared" si="67"/>
        <v>252.7</v>
      </c>
      <c r="I192" s="17">
        <f t="shared" si="67"/>
        <v>0</v>
      </c>
      <c r="J192" s="17">
        <f t="shared" si="67"/>
        <v>0</v>
      </c>
      <c r="K192" s="17">
        <f t="shared" si="67"/>
        <v>252.7</v>
      </c>
      <c r="L192" s="17">
        <f t="shared" si="67"/>
        <v>0</v>
      </c>
      <c r="M192" s="3">
        <f t="shared" si="56"/>
        <v>99.920917358639784</v>
      </c>
      <c r="N192" s="17">
        <v>0</v>
      </c>
      <c r="O192" s="17">
        <v>0</v>
      </c>
      <c r="P192" s="17">
        <f t="shared" si="57"/>
        <v>99.920917358639784</v>
      </c>
      <c r="Q192" s="17"/>
    </row>
    <row r="193" spans="1:17" s="24" customFormat="1" ht="46.5" customHeight="1" x14ac:dyDescent="0.25">
      <c r="A193" s="45" t="s">
        <v>79</v>
      </c>
      <c r="B193" s="46" t="s">
        <v>155</v>
      </c>
      <c r="C193" s="22">
        <f>D193+E193+F193+G193</f>
        <v>171.2</v>
      </c>
      <c r="D193" s="22">
        <v>0</v>
      </c>
      <c r="E193" s="22">
        <v>0</v>
      </c>
      <c r="F193" s="22">
        <v>171.2</v>
      </c>
      <c r="G193" s="22">
        <v>0</v>
      </c>
      <c r="H193" s="22">
        <f>I193+J193+K193+L193</f>
        <v>171.1</v>
      </c>
      <c r="I193" s="22">
        <v>0</v>
      </c>
      <c r="J193" s="22">
        <v>0</v>
      </c>
      <c r="K193" s="22">
        <v>171.1</v>
      </c>
      <c r="L193" s="22">
        <v>0</v>
      </c>
      <c r="M193" s="22">
        <f t="shared" si="56"/>
        <v>99.941588785046733</v>
      </c>
      <c r="N193" s="22">
        <v>0</v>
      </c>
      <c r="O193" s="22">
        <v>0</v>
      </c>
      <c r="P193" s="22">
        <f t="shared" si="57"/>
        <v>99.941588785046733</v>
      </c>
      <c r="Q193" s="22" t="s">
        <v>439</v>
      </c>
    </row>
    <row r="194" spans="1:17" s="24" customFormat="1" ht="138" customHeight="1" x14ac:dyDescent="0.25">
      <c r="A194" s="47" t="s">
        <v>485</v>
      </c>
      <c r="B194" s="48" t="s">
        <v>486</v>
      </c>
      <c r="C194" s="22">
        <f>D194+E194+F194+G194</f>
        <v>9.6</v>
      </c>
      <c r="D194" s="22">
        <v>0</v>
      </c>
      <c r="E194" s="22">
        <v>0</v>
      </c>
      <c r="F194" s="22">
        <v>9.6</v>
      </c>
      <c r="G194" s="22">
        <v>0</v>
      </c>
      <c r="H194" s="22">
        <f>I194+J194+K194+L194</f>
        <v>9.5</v>
      </c>
      <c r="I194" s="22">
        <v>0</v>
      </c>
      <c r="J194" s="22">
        <v>0</v>
      </c>
      <c r="K194" s="22">
        <v>9.5</v>
      </c>
      <c r="L194" s="22">
        <v>0</v>
      </c>
      <c r="M194" s="22">
        <f t="shared" si="56"/>
        <v>98.958333333333343</v>
      </c>
      <c r="N194" s="22">
        <v>0</v>
      </c>
      <c r="O194" s="22">
        <v>0</v>
      </c>
      <c r="P194" s="22">
        <f t="shared" si="57"/>
        <v>98.958333333333343</v>
      </c>
      <c r="Q194" s="22" t="s">
        <v>439</v>
      </c>
    </row>
    <row r="195" spans="1:17" s="24" customFormat="1" ht="93.75" customHeight="1" x14ac:dyDescent="0.25">
      <c r="A195" s="45" t="s">
        <v>487</v>
      </c>
      <c r="B195" s="46" t="s">
        <v>488</v>
      </c>
      <c r="C195" s="22">
        <f>D195+E195+F195+G195</f>
        <v>72.099999999999994</v>
      </c>
      <c r="D195" s="22">
        <v>0</v>
      </c>
      <c r="E195" s="22">
        <v>0</v>
      </c>
      <c r="F195" s="22">
        <v>72.099999999999994</v>
      </c>
      <c r="G195" s="22">
        <v>0</v>
      </c>
      <c r="H195" s="22">
        <f>I195+J195+K195+L195</f>
        <v>72.099999999999994</v>
      </c>
      <c r="I195" s="22">
        <v>0</v>
      </c>
      <c r="J195" s="22">
        <v>0</v>
      </c>
      <c r="K195" s="22">
        <v>72.099999999999994</v>
      </c>
      <c r="L195" s="22">
        <v>0</v>
      </c>
      <c r="M195" s="22">
        <f t="shared" si="56"/>
        <v>100</v>
      </c>
      <c r="N195" s="22">
        <v>0</v>
      </c>
      <c r="O195" s="22">
        <v>0</v>
      </c>
      <c r="P195" s="22">
        <f t="shared" si="57"/>
        <v>100</v>
      </c>
      <c r="Q195" s="22"/>
    </row>
    <row r="196" spans="1:17" s="18" customFormat="1" ht="34.5" customHeight="1" x14ac:dyDescent="0.25">
      <c r="A196" s="14"/>
      <c r="B196" s="16" t="s">
        <v>156</v>
      </c>
      <c r="C196" s="17">
        <f>C197</f>
        <v>7.4</v>
      </c>
      <c r="D196" s="17">
        <f t="shared" ref="D196:K196" si="68">D197</f>
        <v>0</v>
      </c>
      <c r="E196" s="17">
        <f>E197</f>
        <v>7.4</v>
      </c>
      <c r="F196" s="17">
        <v>0</v>
      </c>
      <c r="G196" s="17">
        <v>0</v>
      </c>
      <c r="H196" s="17">
        <f t="shared" si="68"/>
        <v>0</v>
      </c>
      <c r="I196" s="17">
        <f t="shared" si="68"/>
        <v>0</v>
      </c>
      <c r="J196" s="17">
        <f t="shared" si="68"/>
        <v>0</v>
      </c>
      <c r="K196" s="17">
        <f t="shared" si="68"/>
        <v>0</v>
      </c>
      <c r="L196" s="17">
        <v>0</v>
      </c>
      <c r="M196" s="17">
        <f t="shared" si="56"/>
        <v>0</v>
      </c>
      <c r="N196" s="17">
        <v>0</v>
      </c>
      <c r="O196" s="17">
        <f>J196/E196*100</f>
        <v>0</v>
      </c>
      <c r="P196" s="17">
        <v>0</v>
      </c>
      <c r="Q196" s="17"/>
    </row>
    <row r="197" spans="1:17" ht="141.75" customHeight="1" x14ac:dyDescent="0.25">
      <c r="A197" s="41" t="s">
        <v>157</v>
      </c>
      <c r="B197" s="20" t="s">
        <v>158</v>
      </c>
      <c r="C197" s="22">
        <f>D197+E197+F197+G197</f>
        <v>7.4</v>
      </c>
      <c r="D197" s="22">
        <v>0</v>
      </c>
      <c r="E197" s="22">
        <v>7.4</v>
      </c>
      <c r="F197" s="22">
        <v>0</v>
      </c>
      <c r="G197" s="22">
        <v>0</v>
      </c>
      <c r="H197" s="22">
        <f>I197+J197+K197+L197</f>
        <v>0</v>
      </c>
      <c r="I197" s="22">
        <v>0</v>
      </c>
      <c r="J197" s="22">
        <v>0</v>
      </c>
      <c r="K197" s="22">
        <v>0</v>
      </c>
      <c r="L197" s="22">
        <v>0</v>
      </c>
      <c r="M197" s="22">
        <f t="shared" si="56"/>
        <v>0</v>
      </c>
      <c r="N197" s="22">
        <v>0</v>
      </c>
      <c r="O197" s="22">
        <v>0</v>
      </c>
      <c r="P197" s="22">
        <v>0</v>
      </c>
      <c r="Q197" s="25" t="s">
        <v>489</v>
      </c>
    </row>
    <row r="198" spans="1:17" s="18" customFormat="1" ht="31.5" customHeight="1" x14ac:dyDescent="0.25">
      <c r="A198" s="14"/>
      <c r="B198" s="16" t="s">
        <v>17</v>
      </c>
      <c r="C198" s="17">
        <f>C199</f>
        <v>5285.1</v>
      </c>
      <c r="D198" s="17">
        <f t="shared" ref="D198:K198" si="69">D199</f>
        <v>0</v>
      </c>
      <c r="E198" s="17">
        <f t="shared" si="69"/>
        <v>0</v>
      </c>
      <c r="F198" s="17">
        <f t="shared" si="69"/>
        <v>5285.1</v>
      </c>
      <c r="G198" s="17">
        <v>0</v>
      </c>
      <c r="H198" s="17">
        <f t="shared" si="69"/>
        <v>5274.2</v>
      </c>
      <c r="I198" s="17">
        <f t="shared" si="69"/>
        <v>0</v>
      </c>
      <c r="J198" s="17">
        <f t="shared" si="69"/>
        <v>0</v>
      </c>
      <c r="K198" s="17">
        <f t="shared" si="69"/>
        <v>5274.2</v>
      </c>
      <c r="L198" s="17">
        <v>0</v>
      </c>
      <c r="M198" s="17">
        <f t="shared" si="56"/>
        <v>99.793759815329878</v>
      </c>
      <c r="N198" s="17">
        <v>0</v>
      </c>
      <c r="O198" s="17">
        <v>0</v>
      </c>
      <c r="P198" s="17">
        <f>K198/F198*100</f>
        <v>99.793759815329878</v>
      </c>
      <c r="Q198" s="17"/>
    </row>
    <row r="199" spans="1:17" s="24" customFormat="1" ht="104.25" customHeight="1" x14ac:dyDescent="0.25">
      <c r="A199" s="41" t="s">
        <v>157</v>
      </c>
      <c r="B199" s="20" t="s">
        <v>159</v>
      </c>
      <c r="C199" s="22">
        <f>D199+E199+F199+G199</f>
        <v>5285.1</v>
      </c>
      <c r="D199" s="22">
        <v>0</v>
      </c>
      <c r="E199" s="22">
        <v>0</v>
      </c>
      <c r="F199" s="22">
        <v>5285.1</v>
      </c>
      <c r="G199" s="22">
        <v>0</v>
      </c>
      <c r="H199" s="22">
        <f>I199+J199+K199+L199</f>
        <v>5274.2</v>
      </c>
      <c r="I199" s="22">
        <v>0</v>
      </c>
      <c r="J199" s="22">
        <v>0</v>
      </c>
      <c r="K199" s="22">
        <v>5274.2</v>
      </c>
      <c r="L199" s="22">
        <v>0</v>
      </c>
      <c r="M199" s="22">
        <f t="shared" si="56"/>
        <v>99.793759815329878</v>
      </c>
      <c r="N199" s="22">
        <v>0</v>
      </c>
      <c r="O199" s="22">
        <v>0</v>
      </c>
      <c r="P199" s="22">
        <f>K199/F199*100</f>
        <v>99.793759815329878</v>
      </c>
      <c r="Q199" s="25" t="s">
        <v>493</v>
      </c>
    </row>
    <row r="200" spans="1:17" s="18" customFormat="1" ht="90.75" customHeight="1" x14ac:dyDescent="0.25">
      <c r="A200" s="14"/>
      <c r="B200" s="16" t="s">
        <v>160</v>
      </c>
      <c r="C200" s="17">
        <f>C201+C202+C203</f>
        <v>21761.1</v>
      </c>
      <c r="D200" s="17">
        <f t="shared" ref="D200:L200" si="70">D201+D202+D203</f>
        <v>0</v>
      </c>
      <c r="E200" s="17">
        <f t="shared" si="70"/>
        <v>21761.1</v>
      </c>
      <c r="F200" s="17">
        <f t="shared" si="70"/>
        <v>0</v>
      </c>
      <c r="G200" s="17">
        <f t="shared" si="70"/>
        <v>0</v>
      </c>
      <c r="H200" s="17">
        <f t="shared" si="70"/>
        <v>21761.1</v>
      </c>
      <c r="I200" s="17">
        <f t="shared" si="70"/>
        <v>0</v>
      </c>
      <c r="J200" s="17">
        <f t="shared" si="70"/>
        <v>21761.1</v>
      </c>
      <c r="K200" s="17">
        <f t="shared" si="70"/>
        <v>0</v>
      </c>
      <c r="L200" s="17">
        <f t="shared" si="70"/>
        <v>0</v>
      </c>
      <c r="M200" s="17">
        <f t="shared" si="56"/>
        <v>100</v>
      </c>
      <c r="N200" s="17">
        <v>0</v>
      </c>
      <c r="O200" s="17">
        <f t="shared" ref="O200:O205" si="71">J200/E200*100</f>
        <v>100</v>
      </c>
      <c r="P200" s="17">
        <v>0</v>
      </c>
      <c r="Q200" s="17"/>
    </row>
    <row r="201" spans="1:17" s="18" customFormat="1" ht="135.75" customHeight="1" x14ac:dyDescent="0.25">
      <c r="A201" s="41" t="s">
        <v>157</v>
      </c>
      <c r="B201" s="20" t="s">
        <v>490</v>
      </c>
      <c r="C201" s="22">
        <f>D201+E201+F201+G201</f>
        <v>19845.2</v>
      </c>
      <c r="D201" s="22">
        <v>0</v>
      </c>
      <c r="E201" s="22">
        <v>19845.2</v>
      </c>
      <c r="F201" s="22">
        <v>0</v>
      </c>
      <c r="G201" s="22">
        <v>0</v>
      </c>
      <c r="H201" s="22">
        <f>I201+J201+K201+L201</f>
        <v>19845.2</v>
      </c>
      <c r="I201" s="22">
        <v>0</v>
      </c>
      <c r="J201" s="22">
        <v>19845.2</v>
      </c>
      <c r="K201" s="22">
        <v>0</v>
      </c>
      <c r="L201" s="22">
        <v>0</v>
      </c>
      <c r="M201" s="22">
        <f t="shared" si="56"/>
        <v>100</v>
      </c>
      <c r="N201" s="22">
        <v>0</v>
      </c>
      <c r="O201" s="22">
        <f t="shared" si="71"/>
        <v>100</v>
      </c>
      <c r="P201" s="22">
        <v>0</v>
      </c>
      <c r="Q201" s="22"/>
    </row>
    <row r="202" spans="1:17" s="18" customFormat="1" ht="134.25" customHeight="1" x14ac:dyDescent="0.25">
      <c r="A202" s="41" t="s">
        <v>161</v>
      </c>
      <c r="B202" s="20" t="s">
        <v>491</v>
      </c>
      <c r="C202" s="22">
        <f>D202+E202+F202+G202</f>
        <v>987.3</v>
      </c>
      <c r="D202" s="22">
        <v>0</v>
      </c>
      <c r="E202" s="22">
        <v>987.3</v>
      </c>
      <c r="F202" s="22">
        <v>0</v>
      </c>
      <c r="G202" s="22">
        <v>0</v>
      </c>
      <c r="H202" s="22">
        <f>I202+J202+K202+L202</f>
        <v>987.3</v>
      </c>
      <c r="I202" s="22">
        <v>0</v>
      </c>
      <c r="J202" s="22">
        <v>987.3</v>
      </c>
      <c r="K202" s="22">
        <v>0</v>
      </c>
      <c r="L202" s="22">
        <v>0</v>
      </c>
      <c r="M202" s="22">
        <f t="shared" si="56"/>
        <v>100</v>
      </c>
      <c r="N202" s="22">
        <v>0</v>
      </c>
      <c r="O202" s="22">
        <f t="shared" si="71"/>
        <v>100</v>
      </c>
      <c r="P202" s="22">
        <v>0</v>
      </c>
      <c r="Q202" s="22"/>
    </row>
    <row r="203" spans="1:17" s="18" customFormat="1" ht="135" customHeight="1" x14ac:dyDescent="0.25">
      <c r="A203" s="41" t="s">
        <v>162</v>
      </c>
      <c r="B203" s="20" t="s">
        <v>492</v>
      </c>
      <c r="C203" s="22">
        <f>D203+E203+F203+G203</f>
        <v>928.6</v>
      </c>
      <c r="D203" s="22">
        <v>0</v>
      </c>
      <c r="E203" s="22">
        <v>928.6</v>
      </c>
      <c r="F203" s="22">
        <v>0</v>
      </c>
      <c r="G203" s="22">
        <v>0</v>
      </c>
      <c r="H203" s="22">
        <f>I203+J203+K203+L203</f>
        <v>928.6</v>
      </c>
      <c r="I203" s="22">
        <v>0</v>
      </c>
      <c r="J203" s="22">
        <v>928.6</v>
      </c>
      <c r="K203" s="22">
        <v>0</v>
      </c>
      <c r="L203" s="22">
        <v>0</v>
      </c>
      <c r="M203" s="22">
        <f t="shared" si="56"/>
        <v>100</v>
      </c>
      <c r="N203" s="22">
        <v>0</v>
      </c>
      <c r="O203" s="22">
        <f t="shared" si="71"/>
        <v>100</v>
      </c>
      <c r="P203" s="22">
        <v>0</v>
      </c>
      <c r="Q203" s="22"/>
    </row>
    <row r="204" spans="1:17" s="2" customFormat="1" ht="29.25" customHeight="1" x14ac:dyDescent="0.25">
      <c r="A204" s="14" t="s">
        <v>316</v>
      </c>
      <c r="B204" s="15" t="s">
        <v>301</v>
      </c>
      <c r="C204" s="3">
        <f>C205</f>
        <v>258734.30000000005</v>
      </c>
      <c r="D204" s="3">
        <f t="shared" ref="D204:K204" si="72">D205</f>
        <v>0</v>
      </c>
      <c r="E204" s="3">
        <f t="shared" si="72"/>
        <v>152001</v>
      </c>
      <c r="F204" s="3">
        <f t="shared" si="72"/>
        <v>106733.3</v>
      </c>
      <c r="G204" s="3">
        <v>0</v>
      </c>
      <c r="H204" s="3">
        <f t="shared" si="72"/>
        <v>212488</v>
      </c>
      <c r="I204" s="3">
        <f t="shared" si="72"/>
        <v>0</v>
      </c>
      <c r="J204" s="3">
        <f t="shared" si="72"/>
        <v>131374.5</v>
      </c>
      <c r="K204" s="3">
        <f t="shared" si="72"/>
        <v>81113.5</v>
      </c>
      <c r="L204" s="3">
        <v>0</v>
      </c>
      <c r="M204" s="3">
        <f t="shared" si="56"/>
        <v>82.125949284652236</v>
      </c>
      <c r="N204" s="3">
        <v>0</v>
      </c>
      <c r="O204" s="3">
        <f t="shared" si="71"/>
        <v>86.430023486687588</v>
      </c>
      <c r="P204" s="3">
        <f t="shared" ref="P204:P210" si="73">K204/F204*100</f>
        <v>75.996432228742108</v>
      </c>
      <c r="Q204" s="3"/>
    </row>
    <row r="205" spans="1:17" s="18" customFormat="1" ht="20.25" customHeight="1" x14ac:dyDescent="0.25">
      <c r="A205" s="14"/>
      <c r="B205" s="16" t="s">
        <v>13</v>
      </c>
      <c r="C205" s="17">
        <f>C206+C207+C208+C209+C210+C212+C213+C214+C215+C218+C220</f>
        <v>258734.30000000005</v>
      </c>
      <c r="D205" s="17">
        <f t="shared" ref="D205:K205" si="74">D206+D207+D208+D209+D210+D212+D213+D214+D215+D218+D220</f>
        <v>0</v>
      </c>
      <c r="E205" s="17">
        <f t="shared" si="74"/>
        <v>152001</v>
      </c>
      <c r="F205" s="17">
        <f t="shared" si="74"/>
        <v>106733.3</v>
      </c>
      <c r="G205" s="17">
        <f t="shared" si="74"/>
        <v>0</v>
      </c>
      <c r="H205" s="17">
        <f t="shared" si="74"/>
        <v>212488</v>
      </c>
      <c r="I205" s="17">
        <f t="shared" si="74"/>
        <v>0</v>
      </c>
      <c r="J205" s="17">
        <f t="shared" si="74"/>
        <v>131374.5</v>
      </c>
      <c r="K205" s="17">
        <f t="shared" si="74"/>
        <v>81113.5</v>
      </c>
      <c r="L205" s="17" t="e">
        <f t="shared" ref="L205" si="75">L206+L207+L208+L209+L210+L212+L213+L214+L215+L218+L220</f>
        <v>#REF!</v>
      </c>
      <c r="M205" s="17">
        <f t="shared" si="56"/>
        <v>82.125949284652236</v>
      </c>
      <c r="N205" s="17">
        <v>0</v>
      </c>
      <c r="O205" s="17">
        <f t="shared" si="71"/>
        <v>86.430023486687588</v>
      </c>
      <c r="P205" s="17">
        <f t="shared" si="73"/>
        <v>75.996432228742108</v>
      </c>
      <c r="Q205" s="17"/>
    </row>
    <row r="206" spans="1:17" s="2" customFormat="1" ht="78.75" customHeight="1" x14ac:dyDescent="0.25">
      <c r="A206" s="19" t="s">
        <v>79</v>
      </c>
      <c r="B206" s="48" t="s">
        <v>309</v>
      </c>
      <c r="C206" s="21">
        <f>D206+E206+F206+G206</f>
        <v>4603.8999999999996</v>
      </c>
      <c r="D206" s="21">
        <v>0</v>
      </c>
      <c r="E206" s="21">
        <v>0</v>
      </c>
      <c r="F206" s="21">
        <v>4603.8999999999996</v>
      </c>
      <c r="G206" s="21">
        <v>0</v>
      </c>
      <c r="H206" s="21">
        <f t="shared" ref="H206:H219" si="76">I206+J206+K206+L206</f>
        <v>4603.8999999999996</v>
      </c>
      <c r="I206" s="21">
        <v>0</v>
      </c>
      <c r="J206" s="21">
        <v>0</v>
      </c>
      <c r="K206" s="21">
        <v>4603.8999999999996</v>
      </c>
      <c r="L206" s="21">
        <v>0</v>
      </c>
      <c r="M206" s="22">
        <f t="shared" si="56"/>
        <v>100</v>
      </c>
      <c r="N206" s="22">
        <v>0</v>
      </c>
      <c r="O206" s="22">
        <v>0</v>
      </c>
      <c r="P206" s="22">
        <f t="shared" si="73"/>
        <v>100</v>
      </c>
      <c r="Q206" s="25"/>
    </row>
    <row r="207" spans="1:17" s="2" customFormat="1" ht="76.5" customHeight="1" x14ac:dyDescent="0.25">
      <c r="A207" s="19" t="s">
        <v>94</v>
      </c>
      <c r="B207" s="48" t="s">
        <v>310</v>
      </c>
      <c r="C207" s="21">
        <f>D207+E207+F207+G207</f>
        <v>13790.4</v>
      </c>
      <c r="D207" s="21">
        <v>0</v>
      </c>
      <c r="E207" s="21">
        <v>0</v>
      </c>
      <c r="F207" s="21">
        <v>13790.4</v>
      </c>
      <c r="G207" s="21">
        <v>0</v>
      </c>
      <c r="H207" s="21">
        <f t="shared" si="76"/>
        <v>13790.3</v>
      </c>
      <c r="I207" s="21">
        <v>0</v>
      </c>
      <c r="J207" s="21">
        <v>0</v>
      </c>
      <c r="K207" s="21">
        <v>13790.3</v>
      </c>
      <c r="L207" s="21">
        <v>0</v>
      </c>
      <c r="M207" s="22">
        <f t="shared" si="56"/>
        <v>99.999274857872138</v>
      </c>
      <c r="N207" s="22">
        <v>0</v>
      </c>
      <c r="O207" s="22">
        <v>0</v>
      </c>
      <c r="P207" s="22">
        <f t="shared" si="73"/>
        <v>99.999274857872138</v>
      </c>
      <c r="Q207" s="25" t="s">
        <v>502</v>
      </c>
    </row>
    <row r="208" spans="1:17" s="2" customFormat="1" ht="185.25" customHeight="1" x14ac:dyDescent="0.25">
      <c r="A208" s="19" t="s">
        <v>97</v>
      </c>
      <c r="B208" s="48" t="s">
        <v>494</v>
      </c>
      <c r="C208" s="21">
        <f>D208+E208+F208+G208</f>
        <v>312.89999999999998</v>
      </c>
      <c r="D208" s="21">
        <v>0</v>
      </c>
      <c r="E208" s="21">
        <v>0</v>
      </c>
      <c r="F208" s="21">
        <v>312.89999999999998</v>
      </c>
      <c r="G208" s="21">
        <v>0</v>
      </c>
      <c r="H208" s="21">
        <f t="shared" si="76"/>
        <v>0</v>
      </c>
      <c r="I208" s="21">
        <v>0</v>
      </c>
      <c r="J208" s="21">
        <v>0</v>
      </c>
      <c r="K208" s="21">
        <v>0</v>
      </c>
      <c r="L208" s="21">
        <v>0</v>
      </c>
      <c r="M208" s="22">
        <f t="shared" si="56"/>
        <v>0</v>
      </c>
      <c r="N208" s="22">
        <v>0</v>
      </c>
      <c r="O208" s="22">
        <v>0</v>
      </c>
      <c r="P208" s="22">
        <f t="shared" si="73"/>
        <v>0</v>
      </c>
      <c r="Q208" s="22" t="s">
        <v>503</v>
      </c>
    </row>
    <row r="209" spans="1:17" s="2" customFormat="1" ht="60" customHeight="1" x14ac:dyDescent="0.25">
      <c r="A209" s="19" t="s">
        <v>98</v>
      </c>
      <c r="B209" s="48" t="s">
        <v>302</v>
      </c>
      <c r="C209" s="21">
        <f>D209+E209+F209+G209</f>
        <v>428.9</v>
      </c>
      <c r="D209" s="21">
        <v>0</v>
      </c>
      <c r="E209" s="21">
        <v>0</v>
      </c>
      <c r="F209" s="21">
        <v>428.9</v>
      </c>
      <c r="G209" s="21">
        <v>0</v>
      </c>
      <c r="H209" s="21">
        <f t="shared" si="76"/>
        <v>428.8</v>
      </c>
      <c r="I209" s="21">
        <v>0</v>
      </c>
      <c r="J209" s="21">
        <v>0</v>
      </c>
      <c r="K209" s="21">
        <v>428.8</v>
      </c>
      <c r="L209" s="21">
        <v>0</v>
      </c>
      <c r="M209" s="22">
        <f t="shared" si="56"/>
        <v>99.976684541851256</v>
      </c>
      <c r="N209" s="22">
        <v>0</v>
      </c>
      <c r="O209" s="22">
        <v>0</v>
      </c>
      <c r="P209" s="22">
        <f t="shared" si="73"/>
        <v>99.976684541851256</v>
      </c>
      <c r="Q209" s="22" t="s">
        <v>502</v>
      </c>
    </row>
    <row r="210" spans="1:17" s="2" customFormat="1" ht="324.75" customHeight="1" x14ac:dyDescent="0.25">
      <c r="A210" s="64" t="s">
        <v>303</v>
      </c>
      <c r="B210" s="66" t="s">
        <v>338</v>
      </c>
      <c r="C210" s="68">
        <f>D210+E210+F210+G210</f>
        <v>71669.400000000009</v>
      </c>
      <c r="D210" s="68">
        <v>0</v>
      </c>
      <c r="E210" s="68">
        <v>62289.8</v>
      </c>
      <c r="F210" s="68">
        <v>9379.6</v>
      </c>
      <c r="G210" s="49">
        <v>0</v>
      </c>
      <c r="H210" s="68">
        <f t="shared" si="76"/>
        <v>55961.8</v>
      </c>
      <c r="I210" s="68">
        <v>0</v>
      </c>
      <c r="J210" s="68">
        <v>46709.1</v>
      </c>
      <c r="K210" s="68">
        <v>9252.7000000000007</v>
      </c>
      <c r="L210" s="49">
        <v>0</v>
      </c>
      <c r="M210" s="71">
        <f t="shared" si="56"/>
        <v>78.083254499130732</v>
      </c>
      <c r="N210" s="71">
        <v>0</v>
      </c>
      <c r="O210" s="71">
        <f>J210/E210*100</f>
        <v>74.986755455949435</v>
      </c>
      <c r="P210" s="71">
        <f t="shared" si="73"/>
        <v>98.647063840675514</v>
      </c>
      <c r="Q210" s="71" t="s">
        <v>516</v>
      </c>
    </row>
    <row r="211" spans="1:17" s="2" customFormat="1" ht="196.5" customHeight="1" x14ac:dyDescent="0.25">
      <c r="A211" s="65"/>
      <c r="B211" s="67"/>
      <c r="C211" s="69"/>
      <c r="D211" s="69"/>
      <c r="E211" s="69"/>
      <c r="F211" s="69"/>
      <c r="G211" s="49"/>
      <c r="H211" s="69"/>
      <c r="I211" s="69"/>
      <c r="J211" s="69"/>
      <c r="K211" s="69"/>
      <c r="L211" s="49"/>
      <c r="M211" s="72"/>
      <c r="N211" s="72"/>
      <c r="O211" s="72"/>
      <c r="P211" s="72"/>
      <c r="Q211" s="72"/>
    </row>
    <row r="212" spans="1:17" s="2" customFormat="1" ht="140.25" customHeight="1" x14ac:dyDescent="0.25">
      <c r="A212" s="19" t="s">
        <v>246</v>
      </c>
      <c r="B212" s="48" t="s">
        <v>495</v>
      </c>
      <c r="C212" s="21">
        <f>D212+E212+F212+G212</f>
        <v>76017.600000000006</v>
      </c>
      <c r="D212" s="21">
        <v>0</v>
      </c>
      <c r="E212" s="22">
        <v>54371.199999999997</v>
      </c>
      <c r="F212" s="22">
        <v>21646.400000000001</v>
      </c>
      <c r="G212" s="21">
        <v>0</v>
      </c>
      <c r="H212" s="21">
        <f t="shared" si="76"/>
        <v>70150</v>
      </c>
      <c r="I212" s="21">
        <v>0</v>
      </c>
      <c r="J212" s="21">
        <v>49325.4</v>
      </c>
      <c r="K212" s="21">
        <v>20824.599999999999</v>
      </c>
      <c r="L212" s="21">
        <v>0</v>
      </c>
      <c r="M212" s="22">
        <f>H212/C212*100</f>
        <v>92.28126118162109</v>
      </c>
      <c r="N212" s="22">
        <v>0</v>
      </c>
      <c r="O212" s="22">
        <f>J212/E212*100</f>
        <v>90.719719263139325</v>
      </c>
      <c r="P212" s="22">
        <f>K212/F212*100</f>
        <v>96.203525759479618</v>
      </c>
      <c r="Q212" s="22" t="s">
        <v>504</v>
      </c>
    </row>
    <row r="213" spans="1:17" s="2" customFormat="1" ht="275.25" customHeight="1" x14ac:dyDescent="0.25">
      <c r="A213" s="19" t="s">
        <v>304</v>
      </c>
      <c r="B213" s="20" t="s">
        <v>496</v>
      </c>
      <c r="C213" s="49">
        <f>D213+E213+F213+G213</f>
        <v>3674.4</v>
      </c>
      <c r="D213" s="49">
        <v>0</v>
      </c>
      <c r="E213" s="49">
        <v>0</v>
      </c>
      <c r="F213" s="49">
        <v>3674.4</v>
      </c>
      <c r="G213" s="49">
        <v>0</v>
      </c>
      <c r="H213" s="49">
        <f t="shared" si="76"/>
        <v>186.7</v>
      </c>
      <c r="I213" s="49">
        <v>0</v>
      </c>
      <c r="J213" s="49">
        <v>0</v>
      </c>
      <c r="K213" s="49">
        <v>186.7</v>
      </c>
      <c r="L213" s="49">
        <v>0</v>
      </c>
      <c r="M213" s="50">
        <f>H213/C213*100</f>
        <v>5.0811016764641845</v>
      </c>
      <c r="N213" s="50">
        <v>0</v>
      </c>
      <c r="O213" s="50">
        <v>0</v>
      </c>
      <c r="P213" s="50">
        <f>K213/F213*100</f>
        <v>5.0811016764641845</v>
      </c>
      <c r="Q213" s="22" t="s">
        <v>505</v>
      </c>
    </row>
    <row r="214" spans="1:17" s="2" customFormat="1" ht="261" customHeight="1" x14ac:dyDescent="0.25">
      <c r="A214" s="19" t="s">
        <v>305</v>
      </c>
      <c r="B214" s="48" t="s">
        <v>497</v>
      </c>
      <c r="C214" s="21">
        <f>D214+E214+F214+G214</f>
        <v>92</v>
      </c>
      <c r="D214" s="21">
        <v>0</v>
      </c>
      <c r="E214" s="21">
        <v>0</v>
      </c>
      <c r="F214" s="21">
        <v>92</v>
      </c>
      <c r="G214" s="21">
        <v>0</v>
      </c>
      <c r="H214" s="21">
        <f t="shared" si="76"/>
        <v>0</v>
      </c>
      <c r="I214" s="21">
        <v>0</v>
      </c>
      <c r="J214" s="21">
        <v>0</v>
      </c>
      <c r="K214" s="21">
        <v>0</v>
      </c>
      <c r="L214" s="21">
        <v>0</v>
      </c>
      <c r="M214" s="22">
        <f t="shared" ref="M214:M249" si="77">H214/C214*100</f>
        <v>0</v>
      </c>
      <c r="N214" s="22">
        <v>0</v>
      </c>
      <c r="O214" s="22">
        <v>0</v>
      </c>
      <c r="P214" s="22">
        <f t="shared" ref="P214:P256" si="78">K214/F214*100</f>
        <v>0</v>
      </c>
      <c r="Q214" s="22" t="s">
        <v>506</v>
      </c>
    </row>
    <row r="215" spans="1:17" s="2" customFormat="1" ht="60" customHeight="1" x14ac:dyDescent="0.25">
      <c r="A215" s="19" t="s">
        <v>306</v>
      </c>
      <c r="B215" s="20" t="s">
        <v>339</v>
      </c>
      <c r="C215" s="21">
        <f>C216+C217</f>
        <v>1638.1999999999998</v>
      </c>
      <c r="D215" s="21">
        <f t="shared" ref="D215:J215" si="79">D216+D217</f>
        <v>0</v>
      </c>
      <c r="E215" s="21">
        <f t="shared" si="79"/>
        <v>0</v>
      </c>
      <c r="F215" s="21">
        <f t="shared" si="79"/>
        <v>1638.1999999999998</v>
      </c>
      <c r="G215" s="21">
        <f t="shared" si="79"/>
        <v>0</v>
      </c>
      <c r="H215" s="21">
        <f t="shared" si="79"/>
        <v>1253.5</v>
      </c>
      <c r="I215" s="21">
        <f t="shared" si="79"/>
        <v>0</v>
      </c>
      <c r="J215" s="21">
        <f t="shared" si="79"/>
        <v>0</v>
      </c>
      <c r="K215" s="21">
        <v>1253.5</v>
      </c>
      <c r="L215" s="21">
        <v>0</v>
      </c>
      <c r="M215" s="22">
        <f t="shared" si="77"/>
        <v>76.516908802344048</v>
      </c>
      <c r="N215" s="22">
        <v>0</v>
      </c>
      <c r="O215" s="22">
        <v>0</v>
      </c>
      <c r="P215" s="22">
        <f t="shared" si="78"/>
        <v>76.516908802344048</v>
      </c>
      <c r="Q215" s="22"/>
    </row>
    <row r="216" spans="1:17" s="2" customFormat="1" ht="119.25" customHeight="1" x14ac:dyDescent="0.25">
      <c r="A216" s="51" t="s">
        <v>498</v>
      </c>
      <c r="B216" s="20" t="s">
        <v>340</v>
      </c>
      <c r="C216" s="21">
        <f>D216+E216+F216+G216</f>
        <v>1572.1</v>
      </c>
      <c r="D216" s="21">
        <v>0</v>
      </c>
      <c r="E216" s="21">
        <v>0</v>
      </c>
      <c r="F216" s="21">
        <v>1572.1</v>
      </c>
      <c r="G216" s="21">
        <v>0</v>
      </c>
      <c r="H216" s="21">
        <f>I216+J216+K216+L216</f>
        <v>1253.5</v>
      </c>
      <c r="I216" s="21">
        <v>0</v>
      </c>
      <c r="J216" s="21">
        <v>0</v>
      </c>
      <c r="K216" s="21">
        <v>1253.5</v>
      </c>
      <c r="L216" s="21">
        <v>0</v>
      </c>
      <c r="M216" s="22">
        <f t="shared" si="77"/>
        <v>79.734113606004712</v>
      </c>
      <c r="N216" s="22">
        <v>0</v>
      </c>
      <c r="O216" s="22">
        <v>0</v>
      </c>
      <c r="P216" s="22">
        <f t="shared" si="78"/>
        <v>79.734113606004712</v>
      </c>
      <c r="Q216" s="22" t="s">
        <v>507</v>
      </c>
    </row>
    <row r="217" spans="1:17" s="2" customFormat="1" ht="169.5" customHeight="1" x14ac:dyDescent="0.25">
      <c r="A217" s="51" t="s">
        <v>341</v>
      </c>
      <c r="B217" s="46" t="s">
        <v>359</v>
      </c>
      <c r="C217" s="52">
        <f>D217+E217+F217+G217</f>
        <v>66.099999999999994</v>
      </c>
      <c r="D217" s="52">
        <v>0</v>
      </c>
      <c r="E217" s="52">
        <v>0</v>
      </c>
      <c r="F217" s="52">
        <v>66.099999999999994</v>
      </c>
      <c r="G217" s="52">
        <v>0</v>
      </c>
      <c r="H217" s="52">
        <f>I217+J217+K217+L217</f>
        <v>0</v>
      </c>
      <c r="I217" s="52">
        <v>0</v>
      </c>
      <c r="J217" s="52">
        <v>0</v>
      </c>
      <c r="K217" s="52">
        <v>0</v>
      </c>
      <c r="L217" s="52">
        <v>0</v>
      </c>
      <c r="M217" s="53">
        <f t="shared" si="77"/>
        <v>0</v>
      </c>
      <c r="N217" s="53">
        <v>0</v>
      </c>
      <c r="O217" s="53">
        <v>0</v>
      </c>
      <c r="P217" s="53">
        <f t="shared" si="78"/>
        <v>0</v>
      </c>
      <c r="Q217" s="53" t="s">
        <v>508</v>
      </c>
    </row>
    <row r="218" spans="1:17" s="2" customFormat="1" ht="74.25" customHeight="1" x14ac:dyDescent="0.25">
      <c r="A218" s="19" t="s">
        <v>307</v>
      </c>
      <c r="B218" s="48" t="s">
        <v>342</v>
      </c>
      <c r="C218" s="21">
        <f>C219</f>
        <v>266.39999999999998</v>
      </c>
      <c r="D218" s="21">
        <f t="shared" ref="D218:L218" si="80">D219</f>
        <v>0</v>
      </c>
      <c r="E218" s="21">
        <f t="shared" si="80"/>
        <v>0</v>
      </c>
      <c r="F218" s="21">
        <f t="shared" si="80"/>
        <v>266.39999999999998</v>
      </c>
      <c r="G218" s="21">
        <f t="shared" si="80"/>
        <v>0</v>
      </c>
      <c r="H218" s="21">
        <f t="shared" si="80"/>
        <v>133.19999999999999</v>
      </c>
      <c r="I218" s="21">
        <f t="shared" si="80"/>
        <v>0</v>
      </c>
      <c r="J218" s="21">
        <f t="shared" si="80"/>
        <v>0</v>
      </c>
      <c r="K218" s="21">
        <f t="shared" si="80"/>
        <v>133.19999999999999</v>
      </c>
      <c r="L218" s="21">
        <f t="shared" si="80"/>
        <v>0</v>
      </c>
      <c r="M218" s="22">
        <f t="shared" si="77"/>
        <v>50</v>
      </c>
      <c r="N218" s="22">
        <v>0</v>
      </c>
      <c r="O218" s="22">
        <v>0</v>
      </c>
      <c r="P218" s="22">
        <f t="shared" si="78"/>
        <v>50</v>
      </c>
      <c r="Q218" s="22"/>
    </row>
    <row r="219" spans="1:17" s="2" customFormat="1" ht="125.25" customHeight="1" x14ac:dyDescent="0.25">
      <c r="A219" s="51" t="s">
        <v>343</v>
      </c>
      <c r="B219" s="54" t="s">
        <v>499</v>
      </c>
      <c r="C219" s="21">
        <f>D219+E219+F219+G219</f>
        <v>266.39999999999998</v>
      </c>
      <c r="D219" s="21">
        <v>0</v>
      </c>
      <c r="E219" s="21">
        <v>0</v>
      </c>
      <c r="F219" s="21">
        <v>266.39999999999998</v>
      </c>
      <c r="G219" s="21">
        <v>0</v>
      </c>
      <c r="H219" s="21">
        <f t="shared" si="76"/>
        <v>133.19999999999999</v>
      </c>
      <c r="I219" s="21">
        <v>0</v>
      </c>
      <c r="J219" s="21">
        <v>0</v>
      </c>
      <c r="K219" s="21">
        <v>133.19999999999999</v>
      </c>
      <c r="L219" s="21">
        <v>0</v>
      </c>
      <c r="M219" s="22">
        <f t="shared" si="77"/>
        <v>50</v>
      </c>
      <c r="N219" s="22">
        <v>0</v>
      </c>
      <c r="O219" s="22">
        <v>0</v>
      </c>
      <c r="P219" s="22">
        <f t="shared" si="78"/>
        <v>50</v>
      </c>
      <c r="Q219" s="22" t="s">
        <v>509</v>
      </c>
    </row>
    <row r="220" spans="1:17" s="2" customFormat="1" ht="59.25" customHeight="1" x14ac:dyDescent="0.25">
      <c r="A220" s="19" t="s">
        <v>308</v>
      </c>
      <c r="B220" s="48" t="s">
        <v>344</v>
      </c>
      <c r="C220" s="21">
        <f>C221+C222+C223</f>
        <v>86240.2</v>
      </c>
      <c r="D220" s="21">
        <f t="shared" ref="D220:J220" si="81">D221+D222+D223</f>
        <v>0</v>
      </c>
      <c r="E220" s="21">
        <f t="shared" si="81"/>
        <v>35340</v>
      </c>
      <c r="F220" s="21">
        <f t="shared" si="81"/>
        <v>50900.2</v>
      </c>
      <c r="G220" s="21">
        <f t="shared" si="81"/>
        <v>0</v>
      </c>
      <c r="H220" s="21">
        <f t="shared" si="81"/>
        <v>65979.8</v>
      </c>
      <c r="I220" s="21">
        <f t="shared" si="81"/>
        <v>0</v>
      </c>
      <c r="J220" s="21">
        <f t="shared" si="81"/>
        <v>35340</v>
      </c>
      <c r="K220" s="21">
        <f>K221+K222+K223</f>
        <v>30639.800000000003</v>
      </c>
      <c r="L220" s="21" t="e">
        <f>#REF!+#REF!+L221</f>
        <v>#REF!</v>
      </c>
      <c r="M220" s="22">
        <f t="shared" si="77"/>
        <v>76.507011811197103</v>
      </c>
      <c r="N220" s="22">
        <v>0</v>
      </c>
      <c r="O220" s="22">
        <v>0</v>
      </c>
      <c r="P220" s="22">
        <f t="shared" si="78"/>
        <v>60.195834201044406</v>
      </c>
      <c r="Q220" s="22"/>
    </row>
    <row r="221" spans="1:17" s="2" customFormat="1" ht="96" customHeight="1" x14ac:dyDescent="0.25">
      <c r="A221" s="51" t="s">
        <v>345</v>
      </c>
      <c r="B221" s="46" t="s">
        <v>500</v>
      </c>
      <c r="C221" s="21">
        <f>D221+E221+F221+G221</f>
        <v>38647.1</v>
      </c>
      <c r="D221" s="21">
        <v>0</v>
      </c>
      <c r="E221" s="21">
        <v>35340</v>
      </c>
      <c r="F221" s="21">
        <v>3307.1</v>
      </c>
      <c r="G221" s="21">
        <v>0</v>
      </c>
      <c r="H221" s="21">
        <f>I221+J221+K221+L221</f>
        <v>38156.699999999997</v>
      </c>
      <c r="I221" s="21">
        <v>0</v>
      </c>
      <c r="J221" s="21">
        <v>35340</v>
      </c>
      <c r="K221" s="21">
        <v>2816.7</v>
      </c>
      <c r="L221" s="21">
        <v>0</v>
      </c>
      <c r="M221" s="22">
        <f t="shared" si="77"/>
        <v>98.731082021678205</v>
      </c>
      <c r="N221" s="22">
        <v>0</v>
      </c>
      <c r="O221" s="22">
        <v>0</v>
      </c>
      <c r="P221" s="22">
        <f t="shared" si="78"/>
        <v>85.171298116174285</v>
      </c>
      <c r="Q221" s="22" t="s">
        <v>510</v>
      </c>
    </row>
    <row r="222" spans="1:17" s="2" customFormat="1" ht="168" customHeight="1" x14ac:dyDescent="0.25">
      <c r="A222" s="51" t="s">
        <v>346</v>
      </c>
      <c r="B222" s="46" t="s">
        <v>501</v>
      </c>
      <c r="C222" s="21">
        <f t="shared" ref="C222:C223" si="82">D222+E222+F222+G222</f>
        <v>44257.4</v>
      </c>
      <c r="D222" s="21">
        <v>0</v>
      </c>
      <c r="E222" s="21">
        <v>0</v>
      </c>
      <c r="F222" s="21">
        <v>44257.4</v>
      </c>
      <c r="G222" s="21">
        <v>0</v>
      </c>
      <c r="H222" s="21">
        <f t="shared" ref="H222:H223" si="83">I222+J222+K222+L222</f>
        <v>24487.4</v>
      </c>
      <c r="I222" s="21">
        <v>0</v>
      </c>
      <c r="J222" s="21">
        <v>0</v>
      </c>
      <c r="K222" s="21">
        <v>24487.4</v>
      </c>
      <c r="L222" s="21">
        <v>0</v>
      </c>
      <c r="M222" s="22">
        <f t="shared" ref="M222:M223" si="84">H222/C222*100</f>
        <v>55.32950421850358</v>
      </c>
      <c r="N222" s="22">
        <v>0</v>
      </c>
      <c r="O222" s="22">
        <v>0</v>
      </c>
      <c r="P222" s="22">
        <f t="shared" ref="P222:P223" si="85">K222/F222*100</f>
        <v>55.32950421850358</v>
      </c>
      <c r="Q222" s="22" t="s">
        <v>511</v>
      </c>
    </row>
    <row r="223" spans="1:17" s="2" customFormat="1" ht="49.5" customHeight="1" x14ac:dyDescent="0.25">
      <c r="A223" s="51" t="s">
        <v>347</v>
      </c>
      <c r="B223" s="46" t="s">
        <v>348</v>
      </c>
      <c r="C223" s="21">
        <f t="shared" si="82"/>
        <v>3335.7</v>
      </c>
      <c r="D223" s="21">
        <v>0</v>
      </c>
      <c r="E223" s="21">
        <v>0</v>
      </c>
      <c r="F223" s="21">
        <v>3335.7</v>
      </c>
      <c r="G223" s="21">
        <v>0</v>
      </c>
      <c r="H223" s="21">
        <f t="shared" si="83"/>
        <v>3335.7</v>
      </c>
      <c r="I223" s="21">
        <v>0</v>
      </c>
      <c r="J223" s="21">
        <v>0</v>
      </c>
      <c r="K223" s="21">
        <v>3335.7</v>
      </c>
      <c r="L223" s="21">
        <v>0</v>
      </c>
      <c r="M223" s="22">
        <f t="shared" si="84"/>
        <v>100</v>
      </c>
      <c r="N223" s="22">
        <v>0</v>
      </c>
      <c r="O223" s="22">
        <v>0</v>
      </c>
      <c r="P223" s="22">
        <f t="shared" si="85"/>
        <v>100</v>
      </c>
      <c r="Q223" s="22"/>
    </row>
    <row r="224" spans="1:17" s="2" customFormat="1" ht="28.5" customHeight="1" x14ac:dyDescent="0.25">
      <c r="A224" s="14" t="s">
        <v>317</v>
      </c>
      <c r="B224" s="15" t="s">
        <v>106</v>
      </c>
      <c r="C224" s="3">
        <f>C225+C228</f>
        <v>2095.3000000000002</v>
      </c>
      <c r="D224" s="3">
        <f>D225+D228</f>
        <v>0</v>
      </c>
      <c r="E224" s="3">
        <f>E225+E228</f>
        <v>0</v>
      </c>
      <c r="F224" s="3">
        <f>F225+F228</f>
        <v>2095.3000000000002</v>
      </c>
      <c r="G224" s="3">
        <v>0</v>
      </c>
      <c r="H224" s="3">
        <f>H225+H228</f>
        <v>2035.3999999999999</v>
      </c>
      <c r="I224" s="3">
        <f>I225+I228</f>
        <v>0</v>
      </c>
      <c r="J224" s="3">
        <f>J225+J228</f>
        <v>0</v>
      </c>
      <c r="K224" s="3">
        <f>K225+K228</f>
        <v>2035.3999999999999</v>
      </c>
      <c r="L224" s="3">
        <v>0</v>
      </c>
      <c r="M224" s="3">
        <f t="shared" si="77"/>
        <v>97.141220827566443</v>
      </c>
      <c r="N224" s="3">
        <v>0</v>
      </c>
      <c r="O224" s="3">
        <v>0</v>
      </c>
      <c r="P224" s="3">
        <f t="shared" si="78"/>
        <v>97.141220827566443</v>
      </c>
      <c r="Q224" s="3"/>
    </row>
    <row r="225" spans="1:17" s="18" customFormat="1" ht="74.25" customHeight="1" x14ac:dyDescent="0.25">
      <c r="A225" s="14"/>
      <c r="B225" s="16" t="s">
        <v>428</v>
      </c>
      <c r="C225" s="17">
        <f>C226+C227</f>
        <v>1930.3</v>
      </c>
      <c r="D225" s="17">
        <f t="shared" ref="D225:L225" si="86">D226+D227</f>
        <v>0</v>
      </c>
      <c r="E225" s="17">
        <f t="shared" si="86"/>
        <v>0</v>
      </c>
      <c r="F225" s="17">
        <f t="shared" si="86"/>
        <v>1930.3</v>
      </c>
      <c r="G225" s="17">
        <f t="shared" si="86"/>
        <v>0</v>
      </c>
      <c r="H225" s="17">
        <f t="shared" si="86"/>
        <v>1870.6</v>
      </c>
      <c r="I225" s="17">
        <f t="shared" si="86"/>
        <v>0</v>
      </c>
      <c r="J225" s="17">
        <f t="shared" si="86"/>
        <v>0</v>
      </c>
      <c r="K225" s="17">
        <f t="shared" si="86"/>
        <v>1870.6</v>
      </c>
      <c r="L225" s="17">
        <f t="shared" si="86"/>
        <v>0</v>
      </c>
      <c r="M225" s="17">
        <f t="shared" si="77"/>
        <v>96.907216494845358</v>
      </c>
      <c r="N225" s="17">
        <v>0</v>
      </c>
      <c r="O225" s="17">
        <v>0</v>
      </c>
      <c r="P225" s="17">
        <f t="shared" si="78"/>
        <v>96.907216494845358</v>
      </c>
      <c r="Q225" s="17"/>
    </row>
    <row r="226" spans="1:17" s="24" customFormat="1" ht="46.5" customHeight="1" x14ac:dyDescent="0.25">
      <c r="A226" s="41" t="s">
        <v>79</v>
      </c>
      <c r="B226" s="20" t="s">
        <v>360</v>
      </c>
      <c r="C226" s="22">
        <f>D226+E226+F226+G226</f>
        <v>1430.3</v>
      </c>
      <c r="D226" s="22">
        <v>0</v>
      </c>
      <c r="E226" s="22">
        <v>0</v>
      </c>
      <c r="F226" s="22">
        <v>1430.3</v>
      </c>
      <c r="G226" s="22">
        <v>0</v>
      </c>
      <c r="H226" s="22">
        <f>I226+J226+K226+L226</f>
        <v>1370.8</v>
      </c>
      <c r="I226" s="22">
        <v>0</v>
      </c>
      <c r="J226" s="22">
        <v>0</v>
      </c>
      <c r="K226" s="22">
        <v>1370.8</v>
      </c>
      <c r="L226" s="22">
        <v>0</v>
      </c>
      <c r="M226" s="22">
        <f t="shared" si="77"/>
        <v>95.840033559393135</v>
      </c>
      <c r="N226" s="22">
        <v>0</v>
      </c>
      <c r="O226" s="22">
        <v>0</v>
      </c>
      <c r="P226" s="22">
        <f t="shared" si="78"/>
        <v>95.840033559393135</v>
      </c>
      <c r="Q226" s="22" t="s">
        <v>429</v>
      </c>
    </row>
    <row r="227" spans="1:17" s="24" customFormat="1" ht="78" customHeight="1" x14ac:dyDescent="0.25">
      <c r="A227" s="41" t="s">
        <v>94</v>
      </c>
      <c r="B227" s="20" t="s">
        <v>361</v>
      </c>
      <c r="C227" s="22">
        <f>D227+E227+F227+G227</f>
        <v>500</v>
      </c>
      <c r="D227" s="22">
        <v>0</v>
      </c>
      <c r="E227" s="22">
        <v>0</v>
      </c>
      <c r="F227" s="22">
        <v>500</v>
      </c>
      <c r="G227" s="22">
        <v>0</v>
      </c>
      <c r="H227" s="22">
        <f>I227+J227+K227+L227</f>
        <v>499.8</v>
      </c>
      <c r="I227" s="22">
        <v>0</v>
      </c>
      <c r="J227" s="22">
        <v>0</v>
      </c>
      <c r="K227" s="22">
        <v>499.8</v>
      </c>
      <c r="L227" s="22">
        <v>0</v>
      </c>
      <c r="M227" s="22">
        <f t="shared" si="77"/>
        <v>99.960000000000008</v>
      </c>
      <c r="N227" s="22">
        <v>0</v>
      </c>
      <c r="O227" s="22">
        <v>0</v>
      </c>
      <c r="P227" s="22">
        <f t="shared" si="78"/>
        <v>99.960000000000008</v>
      </c>
      <c r="Q227" s="22" t="s">
        <v>430</v>
      </c>
    </row>
    <row r="228" spans="1:17" s="18" customFormat="1" ht="33" customHeight="1" x14ac:dyDescent="0.25">
      <c r="A228" s="14"/>
      <c r="B228" s="16" t="s">
        <v>107</v>
      </c>
      <c r="C228" s="17">
        <f>C229</f>
        <v>165</v>
      </c>
      <c r="D228" s="17">
        <f t="shared" ref="D228:K228" si="87">D229</f>
        <v>0</v>
      </c>
      <c r="E228" s="17">
        <f t="shared" si="87"/>
        <v>0</v>
      </c>
      <c r="F228" s="17">
        <f t="shared" si="87"/>
        <v>165</v>
      </c>
      <c r="G228" s="17">
        <f t="shared" si="87"/>
        <v>0</v>
      </c>
      <c r="H228" s="17">
        <f t="shared" si="87"/>
        <v>164.8</v>
      </c>
      <c r="I228" s="17">
        <f t="shared" si="87"/>
        <v>0</v>
      </c>
      <c r="J228" s="17">
        <f t="shared" si="87"/>
        <v>0</v>
      </c>
      <c r="K228" s="17">
        <f t="shared" si="87"/>
        <v>164.8</v>
      </c>
      <c r="L228" s="17">
        <v>0</v>
      </c>
      <c r="M228" s="17">
        <f t="shared" si="77"/>
        <v>99.87878787878789</v>
      </c>
      <c r="N228" s="17">
        <v>0</v>
      </c>
      <c r="O228" s="17">
        <v>0</v>
      </c>
      <c r="P228" s="17">
        <f t="shared" si="78"/>
        <v>99.87878787878789</v>
      </c>
      <c r="Q228" s="17"/>
    </row>
    <row r="229" spans="1:17" s="24" customFormat="1" ht="47.25" customHeight="1" x14ac:dyDescent="0.25">
      <c r="A229" s="33" t="s">
        <v>79</v>
      </c>
      <c r="B229" s="20" t="s">
        <v>108</v>
      </c>
      <c r="C229" s="22">
        <f>D229+E229+F229</f>
        <v>165</v>
      </c>
      <c r="D229" s="22">
        <v>0</v>
      </c>
      <c r="E229" s="22">
        <v>0</v>
      </c>
      <c r="F229" s="22">
        <v>165</v>
      </c>
      <c r="G229" s="22">
        <v>0</v>
      </c>
      <c r="H229" s="22">
        <f>I229+J229+K229</f>
        <v>164.8</v>
      </c>
      <c r="I229" s="22">
        <v>0</v>
      </c>
      <c r="J229" s="22">
        <v>0</v>
      </c>
      <c r="K229" s="22">
        <v>164.8</v>
      </c>
      <c r="L229" s="22">
        <v>0</v>
      </c>
      <c r="M229" s="22">
        <f t="shared" si="77"/>
        <v>99.87878787878789</v>
      </c>
      <c r="N229" s="22">
        <v>0</v>
      </c>
      <c r="O229" s="22">
        <v>0</v>
      </c>
      <c r="P229" s="22">
        <f t="shared" si="78"/>
        <v>99.87878787878789</v>
      </c>
      <c r="Q229" s="22" t="s">
        <v>430</v>
      </c>
    </row>
    <row r="230" spans="1:17" s="2" customFormat="1" ht="33.75" customHeight="1" x14ac:dyDescent="0.25">
      <c r="A230" s="14" t="s">
        <v>318</v>
      </c>
      <c r="B230" s="15" t="s">
        <v>55</v>
      </c>
      <c r="C230" s="3">
        <f t="shared" ref="C230:L230" si="88">C231+C235+C237</f>
        <v>36069</v>
      </c>
      <c r="D230" s="3">
        <f t="shared" si="88"/>
        <v>598.4</v>
      </c>
      <c r="E230" s="3">
        <f t="shared" si="88"/>
        <v>1532.7</v>
      </c>
      <c r="F230" s="3">
        <f t="shared" si="88"/>
        <v>33937.899999999994</v>
      </c>
      <c r="G230" s="3">
        <f t="shared" si="88"/>
        <v>0</v>
      </c>
      <c r="H230" s="3">
        <f t="shared" si="88"/>
        <v>9308.0999999999985</v>
      </c>
      <c r="I230" s="3">
        <f t="shared" si="88"/>
        <v>598.4</v>
      </c>
      <c r="J230" s="3">
        <f t="shared" si="88"/>
        <v>1532.7</v>
      </c>
      <c r="K230" s="3">
        <f t="shared" si="88"/>
        <v>7177</v>
      </c>
      <c r="L230" s="3" t="e">
        <f t="shared" si="88"/>
        <v>#REF!</v>
      </c>
      <c r="M230" s="3">
        <f t="shared" si="77"/>
        <v>25.806371122016131</v>
      </c>
      <c r="N230" s="3">
        <f>I230/D230*100</f>
        <v>100</v>
      </c>
      <c r="O230" s="3">
        <f>J230/E230*100</f>
        <v>100</v>
      </c>
      <c r="P230" s="3">
        <f t="shared" si="78"/>
        <v>21.147448722519666</v>
      </c>
      <c r="Q230" s="3"/>
    </row>
    <row r="231" spans="1:17" s="18" customFormat="1" ht="46.5" customHeight="1" x14ac:dyDescent="0.25">
      <c r="A231" s="14"/>
      <c r="B231" s="16" t="s">
        <v>56</v>
      </c>
      <c r="C231" s="17">
        <f>+C234+C232+C233</f>
        <v>30848</v>
      </c>
      <c r="D231" s="17">
        <f t="shared" ref="D231:L231" si="89">+D234+D232+D233</f>
        <v>0</v>
      </c>
      <c r="E231" s="17">
        <f t="shared" si="89"/>
        <v>0</v>
      </c>
      <c r="F231" s="17">
        <f t="shared" si="89"/>
        <v>30848</v>
      </c>
      <c r="G231" s="17">
        <f t="shared" si="89"/>
        <v>0</v>
      </c>
      <c r="H231" s="17">
        <f t="shared" si="89"/>
        <v>4087.3999999999996</v>
      </c>
      <c r="I231" s="17">
        <f t="shared" si="89"/>
        <v>0</v>
      </c>
      <c r="J231" s="17">
        <f t="shared" si="89"/>
        <v>0</v>
      </c>
      <c r="K231" s="17">
        <f t="shared" si="89"/>
        <v>4087.3999999999996</v>
      </c>
      <c r="L231" s="17">
        <f t="shared" si="89"/>
        <v>0</v>
      </c>
      <c r="M231" s="17">
        <f t="shared" si="77"/>
        <v>13.250129668049793</v>
      </c>
      <c r="N231" s="17">
        <v>0</v>
      </c>
      <c r="O231" s="17">
        <v>0</v>
      </c>
      <c r="P231" s="17">
        <f t="shared" si="78"/>
        <v>13.250129668049793</v>
      </c>
      <c r="Q231" s="17"/>
    </row>
    <row r="232" spans="1:17" s="24" customFormat="1" ht="48" customHeight="1" x14ac:dyDescent="0.25">
      <c r="A232" s="33" t="s">
        <v>79</v>
      </c>
      <c r="B232" s="20" t="s">
        <v>362</v>
      </c>
      <c r="C232" s="23">
        <f>D232+E232+F232</f>
        <v>1254.8</v>
      </c>
      <c r="D232" s="23">
        <v>0</v>
      </c>
      <c r="E232" s="23">
        <v>0</v>
      </c>
      <c r="F232" s="23">
        <v>1254.8</v>
      </c>
      <c r="G232" s="23">
        <v>0</v>
      </c>
      <c r="H232" s="23">
        <f t="shared" ref="H232:H238" si="90">I232+J232+K232</f>
        <v>1254.7</v>
      </c>
      <c r="I232" s="23">
        <v>0</v>
      </c>
      <c r="J232" s="23">
        <v>0</v>
      </c>
      <c r="K232" s="23">
        <v>1254.7</v>
      </c>
      <c r="L232" s="23">
        <v>0</v>
      </c>
      <c r="M232" s="23">
        <f t="shared" si="77"/>
        <v>99.992030602486466</v>
      </c>
      <c r="N232" s="23">
        <v>0</v>
      </c>
      <c r="O232" s="23">
        <v>0</v>
      </c>
      <c r="P232" s="23">
        <f t="shared" si="78"/>
        <v>99.992030602486466</v>
      </c>
      <c r="Q232" s="25" t="s">
        <v>391</v>
      </c>
    </row>
    <row r="233" spans="1:17" s="2" customFormat="1" ht="124.5" customHeight="1" x14ac:dyDescent="0.25">
      <c r="A233" s="33" t="s">
        <v>80</v>
      </c>
      <c r="B233" s="20" t="s">
        <v>34</v>
      </c>
      <c r="C233" s="22">
        <f>D233+E233+F233</f>
        <v>27407.3</v>
      </c>
      <c r="D233" s="22">
        <v>0</v>
      </c>
      <c r="E233" s="22">
        <v>0</v>
      </c>
      <c r="F233" s="22">
        <v>27407.3</v>
      </c>
      <c r="G233" s="22">
        <v>0</v>
      </c>
      <c r="H233" s="23">
        <f t="shared" si="90"/>
        <v>909.7</v>
      </c>
      <c r="I233" s="22">
        <v>0</v>
      </c>
      <c r="J233" s="22">
        <v>0</v>
      </c>
      <c r="K233" s="22">
        <v>909.7</v>
      </c>
      <c r="L233" s="22">
        <v>0</v>
      </c>
      <c r="M233" s="22">
        <f t="shared" si="77"/>
        <v>3.3191886833070026</v>
      </c>
      <c r="N233" s="22">
        <v>0</v>
      </c>
      <c r="O233" s="22">
        <v>0</v>
      </c>
      <c r="P233" s="22">
        <f t="shared" si="78"/>
        <v>3.3191886833070026</v>
      </c>
      <c r="Q233" s="25" t="s">
        <v>476</v>
      </c>
    </row>
    <row r="234" spans="1:17" s="2" customFormat="1" ht="125.25" customHeight="1" x14ac:dyDescent="0.25">
      <c r="A234" s="33" t="s">
        <v>94</v>
      </c>
      <c r="B234" s="20" t="s">
        <v>335</v>
      </c>
      <c r="C234" s="22">
        <f>D234+E234+F234</f>
        <v>2185.9</v>
      </c>
      <c r="D234" s="22">
        <v>0</v>
      </c>
      <c r="E234" s="22">
        <v>0</v>
      </c>
      <c r="F234" s="22">
        <v>2185.9</v>
      </c>
      <c r="G234" s="22">
        <v>0</v>
      </c>
      <c r="H234" s="23">
        <f>I234+J234+K234</f>
        <v>1923</v>
      </c>
      <c r="I234" s="22">
        <v>0</v>
      </c>
      <c r="J234" s="22">
        <v>0</v>
      </c>
      <c r="K234" s="22">
        <v>1923</v>
      </c>
      <c r="L234" s="22">
        <v>0</v>
      </c>
      <c r="M234" s="22">
        <f t="shared" si="77"/>
        <v>87.972917333821314</v>
      </c>
      <c r="N234" s="22">
        <v>0</v>
      </c>
      <c r="O234" s="22">
        <v>0</v>
      </c>
      <c r="P234" s="22">
        <f t="shared" si="78"/>
        <v>87.972917333821314</v>
      </c>
      <c r="Q234" s="25" t="s">
        <v>477</v>
      </c>
    </row>
    <row r="235" spans="1:17" s="18" customFormat="1" ht="32.25" customHeight="1" x14ac:dyDescent="0.25">
      <c r="A235" s="14"/>
      <c r="B235" s="16" t="s">
        <v>57</v>
      </c>
      <c r="C235" s="17">
        <f>C236</f>
        <v>5197.7999999999993</v>
      </c>
      <c r="D235" s="17">
        <f t="shared" ref="D235:K235" si="91">D236</f>
        <v>598.4</v>
      </c>
      <c r="E235" s="17">
        <f t="shared" si="91"/>
        <v>1532.7</v>
      </c>
      <c r="F235" s="17">
        <f t="shared" si="91"/>
        <v>3066.7</v>
      </c>
      <c r="G235" s="17">
        <f t="shared" si="91"/>
        <v>0</v>
      </c>
      <c r="H235" s="17">
        <f t="shared" si="91"/>
        <v>5197.7</v>
      </c>
      <c r="I235" s="17">
        <f t="shared" si="91"/>
        <v>598.4</v>
      </c>
      <c r="J235" s="17">
        <f t="shared" si="91"/>
        <v>1532.7</v>
      </c>
      <c r="K235" s="17">
        <f t="shared" si="91"/>
        <v>3066.6</v>
      </c>
      <c r="L235" s="17" t="e">
        <f>#REF!+L236</f>
        <v>#REF!</v>
      </c>
      <c r="M235" s="17">
        <f t="shared" si="77"/>
        <v>99.998076109123105</v>
      </c>
      <c r="N235" s="17">
        <f>I235/D235*100</f>
        <v>100</v>
      </c>
      <c r="O235" s="17">
        <f>J235/E235*100</f>
        <v>100</v>
      </c>
      <c r="P235" s="17">
        <f t="shared" si="78"/>
        <v>99.996739165878637</v>
      </c>
      <c r="Q235" s="17"/>
    </row>
    <row r="236" spans="1:17" s="2" customFormat="1" ht="75" customHeight="1" x14ac:dyDescent="0.25">
      <c r="A236" s="33" t="s">
        <v>80</v>
      </c>
      <c r="B236" s="20" t="s">
        <v>336</v>
      </c>
      <c r="C236" s="22">
        <f>D236+E236+F236</f>
        <v>5197.7999999999993</v>
      </c>
      <c r="D236" s="22">
        <v>598.4</v>
      </c>
      <c r="E236" s="22">
        <v>1532.7</v>
      </c>
      <c r="F236" s="22">
        <v>3066.7</v>
      </c>
      <c r="G236" s="22">
        <v>0</v>
      </c>
      <c r="H236" s="23">
        <f>I236+J236+K236</f>
        <v>5197.7</v>
      </c>
      <c r="I236" s="22">
        <v>598.4</v>
      </c>
      <c r="J236" s="22">
        <v>1532.7</v>
      </c>
      <c r="K236" s="22">
        <v>3066.6</v>
      </c>
      <c r="L236" s="22">
        <v>0</v>
      </c>
      <c r="M236" s="22">
        <f t="shared" si="77"/>
        <v>99.998076109123105</v>
      </c>
      <c r="N236" s="22">
        <f>I236/D236*100</f>
        <v>100</v>
      </c>
      <c r="O236" s="22">
        <f>J236/E236*100</f>
        <v>100</v>
      </c>
      <c r="P236" s="22">
        <f t="shared" si="78"/>
        <v>99.996739165878637</v>
      </c>
      <c r="Q236" s="25" t="s">
        <v>391</v>
      </c>
    </row>
    <row r="237" spans="1:17" s="18" customFormat="1" ht="45.75" customHeight="1" x14ac:dyDescent="0.25">
      <c r="A237" s="14"/>
      <c r="B237" s="16" t="s">
        <v>337</v>
      </c>
      <c r="C237" s="17">
        <f>C238</f>
        <v>23.2</v>
      </c>
      <c r="D237" s="17">
        <f t="shared" ref="D237:K237" si="92">D238</f>
        <v>0</v>
      </c>
      <c r="E237" s="17">
        <f t="shared" si="92"/>
        <v>0</v>
      </c>
      <c r="F237" s="17">
        <f t="shared" si="92"/>
        <v>23.2</v>
      </c>
      <c r="G237" s="17">
        <f t="shared" si="92"/>
        <v>0</v>
      </c>
      <c r="H237" s="17">
        <f t="shared" si="92"/>
        <v>23</v>
      </c>
      <c r="I237" s="17">
        <f t="shared" si="92"/>
        <v>0</v>
      </c>
      <c r="J237" s="17">
        <f t="shared" si="92"/>
        <v>0</v>
      </c>
      <c r="K237" s="17">
        <f t="shared" si="92"/>
        <v>23</v>
      </c>
      <c r="L237" s="17">
        <v>0</v>
      </c>
      <c r="M237" s="17">
        <f t="shared" si="77"/>
        <v>99.137931034482762</v>
      </c>
      <c r="N237" s="17">
        <v>0</v>
      </c>
      <c r="O237" s="17">
        <v>0</v>
      </c>
      <c r="P237" s="17">
        <f t="shared" si="78"/>
        <v>99.137931034482762</v>
      </c>
      <c r="Q237" s="17"/>
    </row>
    <row r="238" spans="1:17" s="2" customFormat="1" ht="60.75" customHeight="1" x14ac:dyDescent="0.25">
      <c r="A238" s="33" t="s">
        <v>79</v>
      </c>
      <c r="B238" s="20" t="s">
        <v>332</v>
      </c>
      <c r="C238" s="22">
        <f>D238+E238+F238</f>
        <v>23.2</v>
      </c>
      <c r="D238" s="22">
        <v>0</v>
      </c>
      <c r="E238" s="22">
        <v>0</v>
      </c>
      <c r="F238" s="22">
        <v>23.2</v>
      </c>
      <c r="G238" s="22">
        <v>0</v>
      </c>
      <c r="H238" s="23">
        <f t="shared" si="90"/>
        <v>23</v>
      </c>
      <c r="I238" s="22">
        <v>0</v>
      </c>
      <c r="J238" s="22">
        <v>0</v>
      </c>
      <c r="K238" s="22">
        <v>23</v>
      </c>
      <c r="L238" s="22">
        <v>0</v>
      </c>
      <c r="M238" s="22">
        <f t="shared" si="77"/>
        <v>99.137931034482762</v>
      </c>
      <c r="N238" s="22">
        <v>0</v>
      </c>
      <c r="O238" s="22">
        <v>0</v>
      </c>
      <c r="P238" s="22">
        <f t="shared" si="78"/>
        <v>99.137931034482762</v>
      </c>
      <c r="Q238" s="25" t="s">
        <v>478</v>
      </c>
    </row>
    <row r="239" spans="1:17" s="2" customFormat="1" ht="16.5" customHeight="1" x14ac:dyDescent="0.25">
      <c r="A239" s="14" t="s">
        <v>459</v>
      </c>
      <c r="B239" s="15" t="s">
        <v>134</v>
      </c>
      <c r="C239" s="3">
        <f>C240</f>
        <v>14271.400000000001</v>
      </c>
      <c r="D239" s="3">
        <f t="shared" ref="D239:K239" si="93">D240</f>
        <v>0</v>
      </c>
      <c r="E239" s="3">
        <f t="shared" si="93"/>
        <v>0</v>
      </c>
      <c r="F239" s="3">
        <f t="shared" si="93"/>
        <v>14271.400000000001</v>
      </c>
      <c r="G239" s="3">
        <f t="shared" si="93"/>
        <v>0</v>
      </c>
      <c r="H239" s="3">
        <f t="shared" si="93"/>
        <v>14271.3</v>
      </c>
      <c r="I239" s="3">
        <f t="shared" si="93"/>
        <v>0</v>
      </c>
      <c r="J239" s="3">
        <f t="shared" si="93"/>
        <v>0</v>
      </c>
      <c r="K239" s="3">
        <f t="shared" si="93"/>
        <v>14271.3</v>
      </c>
      <c r="L239" s="3">
        <v>0</v>
      </c>
      <c r="M239" s="3">
        <f>H239/C239*100</f>
        <v>99.999299297896485</v>
      </c>
      <c r="N239" s="3">
        <v>0</v>
      </c>
      <c r="O239" s="3">
        <v>0</v>
      </c>
      <c r="P239" s="3">
        <f>K239/F239*100</f>
        <v>99.999299297896485</v>
      </c>
      <c r="Q239" s="3"/>
    </row>
    <row r="240" spans="1:17" s="18" customFormat="1" ht="17.25" customHeight="1" x14ac:dyDescent="0.25">
      <c r="A240" s="14"/>
      <c r="B240" s="16" t="s">
        <v>13</v>
      </c>
      <c r="C240" s="17">
        <f>C241+C242+C243</f>
        <v>14271.400000000001</v>
      </c>
      <c r="D240" s="17">
        <f t="shared" ref="D240:L240" si="94">D241+D242+D243</f>
        <v>0</v>
      </c>
      <c r="E240" s="17">
        <f t="shared" si="94"/>
        <v>0</v>
      </c>
      <c r="F240" s="17">
        <f t="shared" si="94"/>
        <v>14271.400000000001</v>
      </c>
      <c r="G240" s="17">
        <f t="shared" si="94"/>
        <v>0</v>
      </c>
      <c r="H240" s="17">
        <f t="shared" si="94"/>
        <v>14271.3</v>
      </c>
      <c r="I240" s="17">
        <f t="shared" si="94"/>
        <v>0</v>
      </c>
      <c r="J240" s="17">
        <f t="shared" si="94"/>
        <v>0</v>
      </c>
      <c r="K240" s="17">
        <f t="shared" si="94"/>
        <v>14271.3</v>
      </c>
      <c r="L240" s="17">
        <f t="shared" si="94"/>
        <v>0</v>
      </c>
      <c r="M240" s="17">
        <f>H240/C240*100</f>
        <v>99.999299297896485</v>
      </c>
      <c r="N240" s="17">
        <f>N242+N312</f>
        <v>0</v>
      </c>
      <c r="O240" s="17">
        <f>O242+O312</f>
        <v>0</v>
      </c>
      <c r="P240" s="23">
        <f>K240/F240*100</f>
        <v>99.999299297896485</v>
      </c>
      <c r="Q240" s="23"/>
    </row>
    <row r="241" spans="1:17" s="18" customFormat="1" ht="60" customHeight="1" x14ac:dyDescent="0.25">
      <c r="A241" s="41" t="s">
        <v>79</v>
      </c>
      <c r="B241" s="20" t="s">
        <v>334</v>
      </c>
      <c r="C241" s="22">
        <f>D241+E241+F241+G241</f>
        <v>3209.8</v>
      </c>
      <c r="D241" s="22">
        <v>0</v>
      </c>
      <c r="E241" s="22">
        <v>0</v>
      </c>
      <c r="F241" s="22">
        <v>3209.8</v>
      </c>
      <c r="G241" s="22">
        <v>0</v>
      </c>
      <c r="H241" s="22">
        <f>I241+J241+K241+L241</f>
        <v>3209.7</v>
      </c>
      <c r="I241" s="22">
        <v>0</v>
      </c>
      <c r="J241" s="22">
        <v>0</v>
      </c>
      <c r="K241" s="22">
        <v>3209.7</v>
      </c>
      <c r="L241" s="22">
        <v>0</v>
      </c>
      <c r="M241" s="22">
        <f>H241/C241*100</f>
        <v>99.996884541092896</v>
      </c>
      <c r="N241" s="22">
        <v>0</v>
      </c>
      <c r="O241" s="22">
        <v>0</v>
      </c>
      <c r="P241" s="22">
        <f>K241/F241*100</f>
        <v>99.996884541092896</v>
      </c>
      <c r="Q241" s="22" t="s">
        <v>391</v>
      </c>
    </row>
    <row r="242" spans="1:17" s="18" customFormat="1" ht="48" customHeight="1" x14ac:dyDescent="0.25">
      <c r="A242" s="41" t="s">
        <v>80</v>
      </c>
      <c r="B242" s="20" t="s">
        <v>135</v>
      </c>
      <c r="C242" s="22">
        <f>D242+E242+F242+G242</f>
        <v>4478</v>
      </c>
      <c r="D242" s="22">
        <v>0</v>
      </c>
      <c r="E242" s="22">
        <v>0</v>
      </c>
      <c r="F242" s="22">
        <v>4478</v>
      </c>
      <c r="G242" s="22">
        <v>0</v>
      </c>
      <c r="H242" s="22">
        <f>I242+J242+K242+L242</f>
        <v>4478</v>
      </c>
      <c r="I242" s="22">
        <v>0</v>
      </c>
      <c r="J242" s="22">
        <v>0</v>
      </c>
      <c r="K242" s="22">
        <v>4478</v>
      </c>
      <c r="L242" s="22">
        <v>0</v>
      </c>
      <c r="M242" s="22">
        <f>H242/C242*100</f>
        <v>100</v>
      </c>
      <c r="N242" s="22">
        <v>0</v>
      </c>
      <c r="O242" s="22">
        <v>0</v>
      </c>
      <c r="P242" s="22">
        <f>K242/F242*100</f>
        <v>100</v>
      </c>
      <c r="Q242" s="22"/>
    </row>
    <row r="243" spans="1:17" s="18" customFormat="1" ht="30" customHeight="1" x14ac:dyDescent="0.25">
      <c r="A243" s="41" t="s">
        <v>114</v>
      </c>
      <c r="B243" s="20" t="s">
        <v>363</v>
      </c>
      <c r="C243" s="22">
        <f>D243+E243+F243+G243</f>
        <v>6583.6</v>
      </c>
      <c r="D243" s="22">
        <v>0</v>
      </c>
      <c r="E243" s="22">
        <v>0</v>
      </c>
      <c r="F243" s="22">
        <v>6583.6</v>
      </c>
      <c r="G243" s="22">
        <v>0</v>
      </c>
      <c r="H243" s="22">
        <f>I243+J243+K243+L243</f>
        <v>6583.6</v>
      </c>
      <c r="I243" s="22">
        <v>0</v>
      </c>
      <c r="J243" s="22">
        <v>0</v>
      </c>
      <c r="K243" s="22">
        <v>6583.6</v>
      </c>
      <c r="L243" s="22">
        <v>0</v>
      </c>
      <c r="M243" s="22">
        <f>H243/C243*100</f>
        <v>100</v>
      </c>
      <c r="N243" s="22">
        <v>0</v>
      </c>
      <c r="O243" s="22">
        <v>0</v>
      </c>
      <c r="P243" s="22">
        <f>K243/F243*100</f>
        <v>100</v>
      </c>
      <c r="Q243" s="22"/>
    </row>
    <row r="244" spans="1:17" s="2" customFormat="1" ht="33" customHeight="1" x14ac:dyDescent="0.25">
      <c r="A244" s="14" t="s">
        <v>320</v>
      </c>
      <c r="B244" s="15" t="s">
        <v>180</v>
      </c>
      <c r="C244" s="3">
        <f>C245</f>
        <v>100</v>
      </c>
      <c r="D244" s="3">
        <f t="shared" ref="D244:L244" si="95">D245</f>
        <v>0</v>
      </c>
      <c r="E244" s="3">
        <f t="shared" si="95"/>
        <v>0</v>
      </c>
      <c r="F244" s="3">
        <f t="shared" si="95"/>
        <v>100</v>
      </c>
      <c r="G244" s="3">
        <f t="shared" si="95"/>
        <v>0</v>
      </c>
      <c r="H244" s="3">
        <f t="shared" si="95"/>
        <v>100</v>
      </c>
      <c r="I244" s="3">
        <f t="shared" si="95"/>
        <v>0</v>
      </c>
      <c r="J244" s="3">
        <f t="shared" si="95"/>
        <v>0</v>
      </c>
      <c r="K244" s="3">
        <f t="shared" si="95"/>
        <v>100</v>
      </c>
      <c r="L244" s="3">
        <f t="shared" si="95"/>
        <v>0</v>
      </c>
      <c r="M244" s="3">
        <f t="shared" si="77"/>
        <v>100</v>
      </c>
      <c r="N244" s="3">
        <v>0</v>
      </c>
      <c r="O244" s="3">
        <v>0</v>
      </c>
      <c r="P244" s="3">
        <f t="shared" si="78"/>
        <v>100</v>
      </c>
      <c r="Q244" s="3"/>
    </row>
    <row r="245" spans="1:17" s="18" customFormat="1" ht="19.5" customHeight="1" x14ac:dyDescent="0.25">
      <c r="A245" s="14"/>
      <c r="B245" s="16" t="s">
        <v>13</v>
      </c>
      <c r="C245" s="17">
        <f>C247+C246</f>
        <v>100</v>
      </c>
      <c r="D245" s="17">
        <f t="shared" ref="D245:L245" si="96">D247+D246</f>
        <v>0</v>
      </c>
      <c r="E245" s="17">
        <f t="shared" si="96"/>
        <v>0</v>
      </c>
      <c r="F245" s="17">
        <f t="shared" si="96"/>
        <v>100</v>
      </c>
      <c r="G245" s="17">
        <f t="shared" si="96"/>
        <v>0</v>
      </c>
      <c r="H245" s="17">
        <f t="shared" si="96"/>
        <v>100</v>
      </c>
      <c r="I245" s="17">
        <f t="shared" si="96"/>
        <v>0</v>
      </c>
      <c r="J245" s="17">
        <f t="shared" si="96"/>
        <v>0</v>
      </c>
      <c r="K245" s="17">
        <f t="shared" si="96"/>
        <v>100</v>
      </c>
      <c r="L245" s="17">
        <f t="shared" si="96"/>
        <v>0</v>
      </c>
      <c r="M245" s="17">
        <f t="shared" si="77"/>
        <v>100</v>
      </c>
      <c r="N245" s="17">
        <v>0</v>
      </c>
      <c r="O245" s="17">
        <v>0</v>
      </c>
      <c r="P245" s="17">
        <f t="shared" si="78"/>
        <v>100</v>
      </c>
      <c r="Q245" s="17"/>
    </row>
    <row r="246" spans="1:17" s="18" customFormat="1" ht="48" customHeight="1" x14ac:dyDescent="0.25">
      <c r="A246" s="33" t="s">
        <v>79</v>
      </c>
      <c r="B246" s="43" t="s">
        <v>364</v>
      </c>
      <c r="C246" s="21">
        <f>D246+E246+F246+G246</f>
        <v>51</v>
      </c>
      <c r="D246" s="21">
        <v>0</v>
      </c>
      <c r="E246" s="21">
        <v>0</v>
      </c>
      <c r="F246" s="21">
        <v>51</v>
      </c>
      <c r="G246" s="21">
        <v>0</v>
      </c>
      <c r="H246" s="21">
        <f>I246+J246+K246+L246</f>
        <v>51</v>
      </c>
      <c r="I246" s="21">
        <v>0</v>
      </c>
      <c r="J246" s="21">
        <v>0</v>
      </c>
      <c r="K246" s="21">
        <v>51</v>
      </c>
      <c r="L246" s="21">
        <v>0</v>
      </c>
      <c r="M246" s="22">
        <f t="shared" si="77"/>
        <v>100</v>
      </c>
      <c r="N246" s="22">
        <v>0</v>
      </c>
      <c r="O246" s="22">
        <v>0</v>
      </c>
      <c r="P246" s="22">
        <f t="shared" si="78"/>
        <v>100</v>
      </c>
      <c r="Q246" s="22"/>
    </row>
    <row r="247" spans="1:17" ht="18.75" customHeight="1" x14ac:dyDescent="0.25">
      <c r="A247" s="19" t="s">
        <v>80</v>
      </c>
      <c r="B247" s="20" t="s">
        <v>181</v>
      </c>
      <c r="C247" s="21">
        <f>D247+E247+F247+G247</f>
        <v>49</v>
      </c>
      <c r="D247" s="21">
        <v>0</v>
      </c>
      <c r="E247" s="21">
        <v>0</v>
      </c>
      <c r="F247" s="21">
        <v>49</v>
      </c>
      <c r="G247" s="21">
        <v>0</v>
      </c>
      <c r="H247" s="21">
        <f>I247+J247+K247+L247</f>
        <v>49</v>
      </c>
      <c r="I247" s="21">
        <v>0</v>
      </c>
      <c r="J247" s="21">
        <v>0</v>
      </c>
      <c r="K247" s="21">
        <v>49</v>
      </c>
      <c r="L247" s="21">
        <v>0</v>
      </c>
      <c r="M247" s="22">
        <f t="shared" si="77"/>
        <v>100</v>
      </c>
      <c r="N247" s="22">
        <v>0</v>
      </c>
      <c r="O247" s="22">
        <v>0</v>
      </c>
      <c r="P247" s="22">
        <f t="shared" si="78"/>
        <v>100</v>
      </c>
      <c r="Q247" s="22"/>
    </row>
    <row r="248" spans="1:17" s="2" customFormat="1" ht="45" customHeight="1" x14ac:dyDescent="0.25">
      <c r="A248" s="14" t="s">
        <v>321</v>
      </c>
      <c r="B248" s="15" t="s">
        <v>311</v>
      </c>
      <c r="C248" s="3">
        <f t="shared" ref="C248:L248" si="97">C249+C257+C259</f>
        <v>91968.7</v>
      </c>
      <c r="D248" s="3">
        <f t="shared" si="97"/>
        <v>0</v>
      </c>
      <c r="E248" s="3">
        <f t="shared" si="97"/>
        <v>86239.2</v>
      </c>
      <c r="F248" s="3">
        <f t="shared" si="97"/>
        <v>5729.5</v>
      </c>
      <c r="G248" s="3">
        <f t="shared" si="97"/>
        <v>0</v>
      </c>
      <c r="H248" s="3">
        <f t="shared" si="97"/>
        <v>91852</v>
      </c>
      <c r="I248" s="3">
        <f t="shared" si="97"/>
        <v>0</v>
      </c>
      <c r="J248" s="3">
        <f t="shared" si="97"/>
        <v>86122.7</v>
      </c>
      <c r="K248" s="3">
        <f t="shared" si="97"/>
        <v>5729.3</v>
      </c>
      <c r="L248" s="3" t="e">
        <f t="shared" si="97"/>
        <v>#REF!</v>
      </c>
      <c r="M248" s="3">
        <f t="shared" si="77"/>
        <v>99.873109003389203</v>
      </c>
      <c r="N248" s="3">
        <v>0</v>
      </c>
      <c r="O248" s="3">
        <f>J248/E248*100</f>
        <v>99.864910620692214</v>
      </c>
      <c r="P248" s="3">
        <f t="shared" si="78"/>
        <v>99.996509294004724</v>
      </c>
      <c r="Q248" s="3"/>
    </row>
    <row r="249" spans="1:17" s="18" customFormat="1" ht="15.75" customHeight="1" x14ac:dyDescent="0.25">
      <c r="A249" s="14"/>
      <c r="B249" s="16" t="s">
        <v>13</v>
      </c>
      <c r="C249" s="17">
        <f>C250+C251+C252+C253+C254+C255+C256</f>
        <v>3229.5000000000005</v>
      </c>
      <c r="D249" s="17">
        <f t="shared" ref="D249:K249" si="98">D250+D251+D252+D253+D254+D255+D256</f>
        <v>0</v>
      </c>
      <c r="E249" s="17">
        <f t="shared" si="98"/>
        <v>0</v>
      </c>
      <c r="F249" s="17">
        <f t="shared" si="98"/>
        <v>3229.5000000000005</v>
      </c>
      <c r="G249" s="17">
        <f t="shared" si="98"/>
        <v>0</v>
      </c>
      <c r="H249" s="17">
        <f t="shared" si="98"/>
        <v>3229.3</v>
      </c>
      <c r="I249" s="17">
        <f t="shared" si="98"/>
        <v>0</v>
      </c>
      <c r="J249" s="17">
        <f t="shared" si="98"/>
        <v>0</v>
      </c>
      <c r="K249" s="17">
        <f t="shared" si="98"/>
        <v>3229.3</v>
      </c>
      <c r="L249" s="17" t="e">
        <f>L250+L251+L252+L253+L254+#REF!+L255+L256</f>
        <v>#REF!</v>
      </c>
      <c r="M249" s="17">
        <f t="shared" si="77"/>
        <v>99.993807090880935</v>
      </c>
      <c r="N249" s="17">
        <v>0</v>
      </c>
      <c r="O249" s="17">
        <v>0</v>
      </c>
      <c r="P249" s="17">
        <f t="shared" si="78"/>
        <v>99.993807090880935</v>
      </c>
      <c r="Q249" s="17"/>
    </row>
    <row r="250" spans="1:17" s="24" customFormat="1" ht="48" customHeight="1" x14ac:dyDescent="0.25">
      <c r="A250" s="41" t="s">
        <v>80</v>
      </c>
      <c r="B250" s="20" t="s">
        <v>30</v>
      </c>
      <c r="C250" s="22">
        <f t="shared" ref="C250:C256" si="99">D250+E250+F250</f>
        <v>274</v>
      </c>
      <c r="D250" s="22">
        <v>0</v>
      </c>
      <c r="E250" s="22">
        <v>0</v>
      </c>
      <c r="F250" s="22">
        <v>274</v>
      </c>
      <c r="G250" s="22">
        <v>0</v>
      </c>
      <c r="H250" s="22">
        <f t="shared" ref="H250:H256" si="100">I250+J250+K250+L250</f>
        <v>274</v>
      </c>
      <c r="I250" s="22">
        <v>0</v>
      </c>
      <c r="J250" s="22">
        <v>0</v>
      </c>
      <c r="K250" s="22">
        <v>274</v>
      </c>
      <c r="L250" s="22">
        <v>0</v>
      </c>
      <c r="M250" s="22">
        <f t="shared" ref="M250:M280" si="101">H250/C250*100</f>
        <v>100</v>
      </c>
      <c r="N250" s="22">
        <v>0</v>
      </c>
      <c r="O250" s="22">
        <v>0</v>
      </c>
      <c r="P250" s="22">
        <f t="shared" si="78"/>
        <v>100</v>
      </c>
      <c r="Q250" s="22"/>
    </row>
    <row r="251" spans="1:17" s="24" customFormat="1" ht="76.5" customHeight="1" x14ac:dyDescent="0.25">
      <c r="A251" s="41" t="s">
        <v>114</v>
      </c>
      <c r="B251" s="20" t="s">
        <v>390</v>
      </c>
      <c r="C251" s="22">
        <f t="shared" si="99"/>
        <v>2080.8000000000002</v>
      </c>
      <c r="D251" s="22">
        <v>0</v>
      </c>
      <c r="E251" s="22">
        <v>0</v>
      </c>
      <c r="F251" s="22">
        <v>2080.8000000000002</v>
      </c>
      <c r="G251" s="22">
        <v>0</v>
      </c>
      <c r="H251" s="22">
        <f t="shared" si="100"/>
        <v>2080.6999999999998</v>
      </c>
      <c r="I251" s="22">
        <v>0</v>
      </c>
      <c r="J251" s="22">
        <v>0</v>
      </c>
      <c r="K251" s="22">
        <v>2080.6999999999998</v>
      </c>
      <c r="L251" s="22">
        <v>0</v>
      </c>
      <c r="M251" s="22">
        <f t="shared" si="101"/>
        <v>99.995194156093788</v>
      </c>
      <c r="N251" s="22">
        <v>0</v>
      </c>
      <c r="O251" s="22">
        <v>0</v>
      </c>
      <c r="P251" s="22">
        <f t="shared" si="78"/>
        <v>99.995194156093788</v>
      </c>
      <c r="Q251" s="22" t="s">
        <v>391</v>
      </c>
    </row>
    <row r="252" spans="1:17" s="24" customFormat="1" ht="32.25" customHeight="1" x14ac:dyDescent="0.25">
      <c r="A252" s="41" t="s">
        <v>116</v>
      </c>
      <c r="B252" s="20" t="s">
        <v>312</v>
      </c>
      <c r="C252" s="22">
        <f t="shared" si="99"/>
        <v>26</v>
      </c>
      <c r="D252" s="22">
        <v>0</v>
      </c>
      <c r="E252" s="22">
        <v>0</v>
      </c>
      <c r="F252" s="22">
        <v>26</v>
      </c>
      <c r="G252" s="22">
        <v>0</v>
      </c>
      <c r="H252" s="22">
        <f t="shared" si="100"/>
        <v>26</v>
      </c>
      <c r="I252" s="22">
        <v>0</v>
      </c>
      <c r="J252" s="22">
        <v>0</v>
      </c>
      <c r="K252" s="22">
        <v>26</v>
      </c>
      <c r="L252" s="22">
        <v>0</v>
      </c>
      <c r="M252" s="22">
        <f t="shared" si="101"/>
        <v>100</v>
      </c>
      <c r="N252" s="22">
        <v>0</v>
      </c>
      <c r="O252" s="22">
        <v>0</v>
      </c>
      <c r="P252" s="22">
        <f t="shared" si="78"/>
        <v>100</v>
      </c>
      <c r="Q252" s="22"/>
    </row>
    <row r="253" spans="1:17" s="24" customFormat="1" ht="48" customHeight="1" x14ac:dyDescent="0.25">
      <c r="A253" s="41" t="s">
        <v>118</v>
      </c>
      <c r="B253" s="20" t="s">
        <v>31</v>
      </c>
      <c r="C253" s="22">
        <f t="shared" si="99"/>
        <v>57.9</v>
      </c>
      <c r="D253" s="22">
        <v>0</v>
      </c>
      <c r="E253" s="22">
        <v>0</v>
      </c>
      <c r="F253" s="22">
        <v>57.9</v>
      </c>
      <c r="G253" s="22">
        <v>0</v>
      </c>
      <c r="H253" s="22">
        <f t="shared" si="100"/>
        <v>57.8</v>
      </c>
      <c r="I253" s="22">
        <v>0</v>
      </c>
      <c r="J253" s="22">
        <v>0</v>
      </c>
      <c r="K253" s="22">
        <v>57.8</v>
      </c>
      <c r="L253" s="22">
        <v>0</v>
      </c>
      <c r="M253" s="22">
        <f t="shared" si="101"/>
        <v>99.827288428324707</v>
      </c>
      <c r="N253" s="22">
        <v>0</v>
      </c>
      <c r="O253" s="22">
        <v>0</v>
      </c>
      <c r="P253" s="22">
        <f t="shared" si="78"/>
        <v>99.827288428324707</v>
      </c>
      <c r="Q253" s="25" t="s">
        <v>392</v>
      </c>
    </row>
    <row r="254" spans="1:17" s="24" customFormat="1" ht="64.5" customHeight="1" x14ac:dyDescent="0.25">
      <c r="A254" s="41" t="s">
        <v>94</v>
      </c>
      <c r="B254" s="20" t="s">
        <v>32</v>
      </c>
      <c r="C254" s="22">
        <f t="shared" si="99"/>
        <v>202</v>
      </c>
      <c r="D254" s="22">
        <v>0</v>
      </c>
      <c r="E254" s="22">
        <v>0</v>
      </c>
      <c r="F254" s="22">
        <v>202</v>
      </c>
      <c r="G254" s="22">
        <v>0</v>
      </c>
      <c r="H254" s="22">
        <f t="shared" si="100"/>
        <v>202</v>
      </c>
      <c r="I254" s="22">
        <v>0</v>
      </c>
      <c r="J254" s="22">
        <v>0</v>
      </c>
      <c r="K254" s="22">
        <v>202</v>
      </c>
      <c r="L254" s="22">
        <v>0</v>
      </c>
      <c r="M254" s="22">
        <f t="shared" si="101"/>
        <v>100</v>
      </c>
      <c r="N254" s="22">
        <v>0</v>
      </c>
      <c r="O254" s="22">
        <v>0</v>
      </c>
      <c r="P254" s="22">
        <f t="shared" si="78"/>
        <v>100</v>
      </c>
      <c r="Q254" s="22"/>
    </row>
    <row r="255" spans="1:17" s="24" customFormat="1" ht="63.75" customHeight="1" x14ac:dyDescent="0.25">
      <c r="A255" s="41" t="s">
        <v>303</v>
      </c>
      <c r="B255" s="20" t="s">
        <v>33</v>
      </c>
      <c r="C255" s="22">
        <f t="shared" si="99"/>
        <v>288.8</v>
      </c>
      <c r="D255" s="22">
        <v>0</v>
      </c>
      <c r="E255" s="22">
        <v>0</v>
      </c>
      <c r="F255" s="22">
        <v>288.8</v>
      </c>
      <c r="G255" s="22">
        <v>0</v>
      </c>
      <c r="H255" s="22">
        <f t="shared" si="100"/>
        <v>288.8</v>
      </c>
      <c r="I255" s="22">
        <v>0</v>
      </c>
      <c r="J255" s="22">
        <v>0</v>
      </c>
      <c r="K255" s="22">
        <v>288.8</v>
      </c>
      <c r="L255" s="22">
        <v>0</v>
      </c>
      <c r="M255" s="22">
        <f t="shared" si="101"/>
        <v>100</v>
      </c>
      <c r="N255" s="22">
        <v>0</v>
      </c>
      <c r="O255" s="22">
        <v>0</v>
      </c>
      <c r="P255" s="22">
        <f t="shared" si="78"/>
        <v>100</v>
      </c>
      <c r="Q255" s="22"/>
    </row>
    <row r="256" spans="1:17" s="24" customFormat="1" ht="80.25" customHeight="1" x14ac:dyDescent="0.25">
      <c r="A256" s="41" t="s">
        <v>246</v>
      </c>
      <c r="B256" s="20" t="s">
        <v>313</v>
      </c>
      <c r="C256" s="22">
        <f t="shared" si="99"/>
        <v>300</v>
      </c>
      <c r="D256" s="22">
        <v>0</v>
      </c>
      <c r="E256" s="22">
        <v>0</v>
      </c>
      <c r="F256" s="22">
        <v>300</v>
      </c>
      <c r="G256" s="22">
        <v>0</v>
      </c>
      <c r="H256" s="22">
        <f t="shared" si="100"/>
        <v>300</v>
      </c>
      <c r="I256" s="22">
        <v>0</v>
      </c>
      <c r="J256" s="22">
        <v>0</v>
      </c>
      <c r="K256" s="22">
        <v>300</v>
      </c>
      <c r="L256" s="22">
        <v>0</v>
      </c>
      <c r="M256" s="22">
        <f t="shared" si="101"/>
        <v>100</v>
      </c>
      <c r="N256" s="22">
        <v>0</v>
      </c>
      <c r="O256" s="22">
        <v>0</v>
      </c>
      <c r="P256" s="22">
        <f t="shared" si="78"/>
        <v>100</v>
      </c>
      <c r="Q256" s="22"/>
    </row>
    <row r="257" spans="1:17" s="18" customFormat="1" ht="93" customHeight="1" x14ac:dyDescent="0.25">
      <c r="A257" s="26"/>
      <c r="B257" s="16" t="s">
        <v>393</v>
      </c>
      <c r="C257" s="17">
        <f>C258</f>
        <v>86239.2</v>
      </c>
      <c r="D257" s="17">
        <f t="shared" ref="D257:L257" si="102">D258</f>
        <v>0</v>
      </c>
      <c r="E257" s="17">
        <f t="shared" si="102"/>
        <v>86239.2</v>
      </c>
      <c r="F257" s="17">
        <f t="shared" si="102"/>
        <v>0</v>
      </c>
      <c r="G257" s="17">
        <f t="shared" si="102"/>
        <v>0</v>
      </c>
      <c r="H257" s="17">
        <f t="shared" si="102"/>
        <v>86122.7</v>
      </c>
      <c r="I257" s="17">
        <f t="shared" si="102"/>
        <v>0</v>
      </c>
      <c r="J257" s="17">
        <f t="shared" si="102"/>
        <v>86122.7</v>
      </c>
      <c r="K257" s="17">
        <f t="shared" si="102"/>
        <v>0</v>
      </c>
      <c r="L257" s="17">
        <f t="shared" si="102"/>
        <v>0</v>
      </c>
      <c r="M257" s="17">
        <f t="shared" si="101"/>
        <v>99.864910620692214</v>
      </c>
      <c r="N257" s="17">
        <v>0</v>
      </c>
      <c r="O257" s="17">
        <f>J257/E257*100</f>
        <v>99.864910620692214</v>
      </c>
      <c r="P257" s="17">
        <v>0</v>
      </c>
      <c r="Q257" s="17"/>
    </row>
    <row r="258" spans="1:17" ht="77.25" customHeight="1" x14ac:dyDescent="0.25">
      <c r="A258" s="41" t="s">
        <v>79</v>
      </c>
      <c r="B258" s="20" t="s">
        <v>314</v>
      </c>
      <c r="C258" s="22">
        <f>D258+E258+F258</f>
        <v>86239.2</v>
      </c>
      <c r="D258" s="22">
        <v>0</v>
      </c>
      <c r="E258" s="22">
        <v>86239.2</v>
      </c>
      <c r="F258" s="22">
        <v>0</v>
      </c>
      <c r="G258" s="22">
        <v>0</v>
      </c>
      <c r="H258" s="22">
        <f>I258+J258+K258+L258</f>
        <v>86122.7</v>
      </c>
      <c r="I258" s="22">
        <v>0</v>
      </c>
      <c r="J258" s="22">
        <v>86122.7</v>
      </c>
      <c r="K258" s="22">
        <v>0</v>
      </c>
      <c r="L258" s="22">
        <v>0</v>
      </c>
      <c r="M258" s="22">
        <f t="shared" si="101"/>
        <v>99.864910620692214</v>
      </c>
      <c r="N258" s="22">
        <v>0</v>
      </c>
      <c r="O258" s="22">
        <f>J258/E258*100</f>
        <v>99.864910620692214</v>
      </c>
      <c r="P258" s="22">
        <v>0</v>
      </c>
      <c r="Q258" s="22" t="s">
        <v>394</v>
      </c>
    </row>
    <row r="259" spans="1:17" s="18" customFormat="1" ht="33" customHeight="1" x14ac:dyDescent="0.25">
      <c r="A259" s="14"/>
      <c r="B259" s="16" t="s">
        <v>60</v>
      </c>
      <c r="C259" s="17">
        <f>C260</f>
        <v>2500</v>
      </c>
      <c r="D259" s="17">
        <f t="shared" ref="D259:K259" si="103">D260</f>
        <v>0</v>
      </c>
      <c r="E259" s="17">
        <f t="shared" si="103"/>
        <v>0</v>
      </c>
      <c r="F259" s="17">
        <f t="shared" si="103"/>
        <v>2500</v>
      </c>
      <c r="G259" s="17">
        <f t="shared" si="103"/>
        <v>0</v>
      </c>
      <c r="H259" s="17">
        <f t="shared" si="103"/>
        <v>2500</v>
      </c>
      <c r="I259" s="17">
        <f t="shared" si="103"/>
        <v>0</v>
      </c>
      <c r="J259" s="17">
        <f t="shared" si="103"/>
        <v>0</v>
      </c>
      <c r="K259" s="17">
        <f t="shared" si="103"/>
        <v>2500</v>
      </c>
      <c r="L259" s="17">
        <v>0</v>
      </c>
      <c r="M259" s="17">
        <f t="shared" si="101"/>
        <v>100</v>
      </c>
      <c r="N259" s="17">
        <v>0</v>
      </c>
      <c r="O259" s="17">
        <v>0</v>
      </c>
      <c r="P259" s="17">
        <f t="shared" ref="O259:P280" si="104">K259/F259*100</f>
        <v>100</v>
      </c>
      <c r="Q259" s="17"/>
    </row>
    <row r="260" spans="1:17" ht="33" customHeight="1" x14ac:dyDescent="0.25">
      <c r="A260" s="41" t="s">
        <v>79</v>
      </c>
      <c r="B260" s="20" t="s">
        <v>315</v>
      </c>
      <c r="C260" s="22">
        <f>D260+E260+F260</f>
        <v>2500</v>
      </c>
      <c r="D260" s="22">
        <v>0</v>
      </c>
      <c r="E260" s="22">
        <v>0</v>
      </c>
      <c r="F260" s="22">
        <v>2500</v>
      </c>
      <c r="G260" s="22">
        <v>0</v>
      </c>
      <c r="H260" s="22">
        <f>I260+J260+K260+L260</f>
        <v>2500</v>
      </c>
      <c r="I260" s="22">
        <v>0</v>
      </c>
      <c r="J260" s="22">
        <v>0</v>
      </c>
      <c r="K260" s="22">
        <v>2500</v>
      </c>
      <c r="L260" s="22">
        <v>0</v>
      </c>
      <c r="M260" s="22">
        <f t="shared" si="101"/>
        <v>100</v>
      </c>
      <c r="N260" s="22">
        <v>0</v>
      </c>
      <c r="O260" s="22">
        <v>0</v>
      </c>
      <c r="P260" s="22">
        <f t="shared" si="104"/>
        <v>100</v>
      </c>
      <c r="Q260" s="22"/>
    </row>
    <row r="261" spans="1:17" s="2" customFormat="1" ht="32.25" customHeight="1" x14ac:dyDescent="0.25">
      <c r="A261" s="14" t="s">
        <v>431</v>
      </c>
      <c r="B261" s="15" t="s">
        <v>70</v>
      </c>
      <c r="C261" s="3">
        <f>C262</f>
        <v>19202</v>
      </c>
      <c r="D261" s="3">
        <f t="shared" ref="D261:K261" si="105">D262</f>
        <v>0</v>
      </c>
      <c r="E261" s="3">
        <f t="shared" si="105"/>
        <v>2776</v>
      </c>
      <c r="F261" s="3">
        <f t="shared" si="105"/>
        <v>16426</v>
      </c>
      <c r="G261" s="3">
        <v>0</v>
      </c>
      <c r="H261" s="3">
        <f t="shared" si="105"/>
        <v>19143.300000000003</v>
      </c>
      <c r="I261" s="3">
        <f t="shared" si="105"/>
        <v>0</v>
      </c>
      <c r="J261" s="3">
        <f t="shared" si="105"/>
        <v>2776</v>
      </c>
      <c r="K261" s="3">
        <f t="shared" si="105"/>
        <v>16367.300000000001</v>
      </c>
      <c r="L261" s="3">
        <v>0</v>
      </c>
      <c r="M261" s="3">
        <f t="shared" si="101"/>
        <v>99.694302676804512</v>
      </c>
      <c r="N261" s="3">
        <v>0</v>
      </c>
      <c r="O261" s="17">
        <f t="shared" si="104"/>
        <v>100</v>
      </c>
      <c r="P261" s="3">
        <f t="shared" si="104"/>
        <v>99.642639717521007</v>
      </c>
      <c r="Q261" s="3"/>
    </row>
    <row r="262" spans="1:17" s="18" customFormat="1" ht="18" customHeight="1" x14ac:dyDescent="0.25">
      <c r="A262" s="14"/>
      <c r="B262" s="16" t="s">
        <v>13</v>
      </c>
      <c r="C262" s="17">
        <f>C263+C264+C265</f>
        <v>19202</v>
      </c>
      <c r="D262" s="17">
        <f t="shared" ref="D262:K262" si="106">D263+D264+D265</f>
        <v>0</v>
      </c>
      <c r="E262" s="17">
        <f t="shared" si="106"/>
        <v>2776</v>
      </c>
      <c r="F262" s="17">
        <f t="shared" si="106"/>
        <v>16426</v>
      </c>
      <c r="G262" s="17">
        <v>0</v>
      </c>
      <c r="H262" s="17">
        <f t="shared" si="106"/>
        <v>19143.300000000003</v>
      </c>
      <c r="I262" s="17">
        <f t="shared" si="106"/>
        <v>0</v>
      </c>
      <c r="J262" s="17">
        <f t="shared" si="106"/>
        <v>2776</v>
      </c>
      <c r="K262" s="17">
        <f t="shared" si="106"/>
        <v>16367.300000000001</v>
      </c>
      <c r="L262" s="17">
        <v>0</v>
      </c>
      <c r="M262" s="17">
        <f t="shared" si="101"/>
        <v>99.694302676804512</v>
      </c>
      <c r="N262" s="17">
        <v>0</v>
      </c>
      <c r="O262" s="17">
        <f t="shared" si="104"/>
        <v>100</v>
      </c>
      <c r="P262" s="17">
        <f t="shared" si="104"/>
        <v>99.642639717521007</v>
      </c>
      <c r="Q262" s="17"/>
    </row>
    <row r="263" spans="1:17" ht="45.75" customHeight="1" x14ac:dyDescent="0.25">
      <c r="A263" s="33" t="s">
        <v>79</v>
      </c>
      <c r="B263" s="43" t="s">
        <v>67</v>
      </c>
      <c r="C263" s="22">
        <f>D263+E263+F263</f>
        <v>3883.1</v>
      </c>
      <c r="D263" s="22">
        <v>0</v>
      </c>
      <c r="E263" s="22">
        <v>2776</v>
      </c>
      <c r="F263" s="22">
        <v>1107.0999999999999</v>
      </c>
      <c r="G263" s="22">
        <v>0</v>
      </c>
      <c r="H263" s="22">
        <f>I263+J263+K263</f>
        <v>3883.1</v>
      </c>
      <c r="I263" s="22">
        <v>0</v>
      </c>
      <c r="J263" s="22">
        <v>2776</v>
      </c>
      <c r="K263" s="22">
        <v>1107.0999999999999</v>
      </c>
      <c r="L263" s="22">
        <v>0</v>
      </c>
      <c r="M263" s="22">
        <f t="shared" si="101"/>
        <v>100</v>
      </c>
      <c r="N263" s="22">
        <v>0</v>
      </c>
      <c r="O263" s="22">
        <f t="shared" si="104"/>
        <v>100</v>
      </c>
      <c r="P263" s="22">
        <f t="shared" si="104"/>
        <v>100</v>
      </c>
      <c r="Q263" s="22"/>
    </row>
    <row r="264" spans="1:17" ht="48.75" customHeight="1" x14ac:dyDescent="0.25">
      <c r="A264" s="33" t="s">
        <v>80</v>
      </c>
      <c r="B264" s="20" t="s">
        <v>68</v>
      </c>
      <c r="C264" s="22">
        <f>D264+E264+F264</f>
        <v>490</v>
      </c>
      <c r="D264" s="22">
        <v>0</v>
      </c>
      <c r="E264" s="22">
        <v>0</v>
      </c>
      <c r="F264" s="21">
        <v>490</v>
      </c>
      <c r="G264" s="21">
        <v>0</v>
      </c>
      <c r="H264" s="22">
        <f>I264+J264+K264</f>
        <v>490</v>
      </c>
      <c r="I264" s="22">
        <v>0</v>
      </c>
      <c r="J264" s="22">
        <v>0</v>
      </c>
      <c r="K264" s="22">
        <v>490</v>
      </c>
      <c r="L264" s="22">
        <v>0</v>
      </c>
      <c r="M264" s="22">
        <f t="shared" si="101"/>
        <v>100</v>
      </c>
      <c r="N264" s="22">
        <v>0</v>
      </c>
      <c r="O264" s="22">
        <v>0</v>
      </c>
      <c r="P264" s="22">
        <f t="shared" si="104"/>
        <v>100</v>
      </c>
      <c r="Q264" s="22"/>
    </row>
    <row r="265" spans="1:17" ht="138.75" customHeight="1" x14ac:dyDescent="0.25">
      <c r="A265" s="33" t="s">
        <v>94</v>
      </c>
      <c r="B265" s="20" t="s">
        <v>69</v>
      </c>
      <c r="C265" s="22">
        <f>D265+E265+F265</f>
        <v>14828.9</v>
      </c>
      <c r="D265" s="22">
        <v>0</v>
      </c>
      <c r="E265" s="22">
        <v>0</v>
      </c>
      <c r="F265" s="21">
        <v>14828.9</v>
      </c>
      <c r="G265" s="21">
        <v>0</v>
      </c>
      <c r="H265" s="22">
        <f>I265+J265+K265</f>
        <v>14770.2</v>
      </c>
      <c r="I265" s="22">
        <v>0</v>
      </c>
      <c r="J265" s="22">
        <v>0</v>
      </c>
      <c r="K265" s="22">
        <v>14770.2</v>
      </c>
      <c r="L265" s="22">
        <v>0</v>
      </c>
      <c r="M265" s="22">
        <f t="shared" si="101"/>
        <v>99.604151353101045</v>
      </c>
      <c r="N265" s="22">
        <v>0</v>
      </c>
      <c r="O265" s="22">
        <v>0</v>
      </c>
      <c r="P265" s="22">
        <f t="shared" si="104"/>
        <v>99.604151353101045</v>
      </c>
      <c r="Q265" s="22" t="s">
        <v>432</v>
      </c>
    </row>
    <row r="266" spans="1:17" s="2" customFormat="1" ht="31.5" customHeight="1" x14ac:dyDescent="0.25">
      <c r="A266" s="14" t="s">
        <v>319</v>
      </c>
      <c r="B266" s="15" t="s">
        <v>54</v>
      </c>
      <c r="C266" s="3">
        <f>C267</f>
        <v>1596.8</v>
      </c>
      <c r="D266" s="3">
        <f t="shared" ref="D266:K266" si="107">D267</f>
        <v>0</v>
      </c>
      <c r="E266" s="3">
        <f t="shared" si="107"/>
        <v>0</v>
      </c>
      <c r="F266" s="3">
        <f t="shared" si="107"/>
        <v>1596.8</v>
      </c>
      <c r="G266" s="3">
        <v>0</v>
      </c>
      <c r="H266" s="3">
        <f t="shared" si="107"/>
        <v>1596.8</v>
      </c>
      <c r="I266" s="3">
        <f t="shared" si="107"/>
        <v>0</v>
      </c>
      <c r="J266" s="3">
        <f t="shared" si="107"/>
        <v>0</v>
      </c>
      <c r="K266" s="3">
        <f t="shared" si="107"/>
        <v>1596.8</v>
      </c>
      <c r="L266" s="3">
        <v>0</v>
      </c>
      <c r="M266" s="3">
        <f t="shared" si="101"/>
        <v>100</v>
      </c>
      <c r="N266" s="3">
        <v>0</v>
      </c>
      <c r="O266" s="3">
        <v>0</v>
      </c>
      <c r="P266" s="3">
        <f t="shared" si="104"/>
        <v>100</v>
      </c>
      <c r="Q266" s="3"/>
    </row>
    <row r="267" spans="1:17" s="18" customFormat="1" ht="18" customHeight="1" x14ac:dyDescent="0.25">
      <c r="A267" s="14"/>
      <c r="B267" s="16" t="s">
        <v>13</v>
      </c>
      <c r="C267" s="17">
        <f>C268+C269</f>
        <v>1596.8</v>
      </c>
      <c r="D267" s="17">
        <f t="shared" ref="D267:L267" si="108">D268+D269</f>
        <v>0</v>
      </c>
      <c r="E267" s="17">
        <f t="shared" si="108"/>
        <v>0</v>
      </c>
      <c r="F267" s="17">
        <f t="shared" si="108"/>
        <v>1596.8</v>
      </c>
      <c r="G267" s="17">
        <f t="shared" si="108"/>
        <v>0</v>
      </c>
      <c r="H267" s="17">
        <f t="shared" si="108"/>
        <v>1596.8</v>
      </c>
      <c r="I267" s="17">
        <f t="shared" si="108"/>
        <v>0</v>
      </c>
      <c r="J267" s="17">
        <f t="shared" si="108"/>
        <v>0</v>
      </c>
      <c r="K267" s="17">
        <f t="shared" si="108"/>
        <v>1596.8</v>
      </c>
      <c r="L267" s="17">
        <f t="shared" si="108"/>
        <v>0</v>
      </c>
      <c r="M267" s="17">
        <f t="shared" si="101"/>
        <v>100</v>
      </c>
      <c r="N267" s="17">
        <v>0</v>
      </c>
      <c r="O267" s="17">
        <v>0</v>
      </c>
      <c r="P267" s="17">
        <f t="shared" si="104"/>
        <v>100</v>
      </c>
      <c r="Q267" s="17"/>
    </row>
    <row r="268" spans="1:17" s="18" customFormat="1" ht="78" customHeight="1" x14ac:dyDescent="0.25">
      <c r="A268" s="19" t="s">
        <v>79</v>
      </c>
      <c r="B268" s="20" t="s">
        <v>381</v>
      </c>
      <c r="C268" s="21">
        <f>D268+E268+F268+G268</f>
        <v>300</v>
      </c>
      <c r="D268" s="21">
        <v>0</v>
      </c>
      <c r="E268" s="21">
        <v>0</v>
      </c>
      <c r="F268" s="21">
        <v>300</v>
      </c>
      <c r="G268" s="21">
        <v>0</v>
      </c>
      <c r="H268" s="21">
        <f>I268+J268+K268+L268</f>
        <v>300</v>
      </c>
      <c r="I268" s="21">
        <v>0</v>
      </c>
      <c r="J268" s="21">
        <v>0</v>
      </c>
      <c r="K268" s="21">
        <v>300</v>
      </c>
      <c r="L268" s="21">
        <v>0</v>
      </c>
      <c r="M268" s="22">
        <f t="shared" si="101"/>
        <v>100</v>
      </c>
      <c r="N268" s="22">
        <v>0</v>
      </c>
      <c r="O268" s="22">
        <v>0</v>
      </c>
      <c r="P268" s="22">
        <f t="shared" si="104"/>
        <v>100</v>
      </c>
      <c r="Q268" s="22"/>
    </row>
    <row r="269" spans="1:17" s="18" customFormat="1" ht="61.5" customHeight="1" x14ac:dyDescent="0.25">
      <c r="A269" s="19" t="s">
        <v>80</v>
      </c>
      <c r="B269" s="20" t="s">
        <v>382</v>
      </c>
      <c r="C269" s="21">
        <f>D269+E269+F269+G269</f>
        <v>1296.8</v>
      </c>
      <c r="D269" s="21">
        <v>0</v>
      </c>
      <c r="E269" s="21">
        <v>0</v>
      </c>
      <c r="F269" s="21">
        <v>1296.8</v>
      </c>
      <c r="G269" s="21">
        <v>0</v>
      </c>
      <c r="H269" s="21">
        <f>I269+J269+K269+L269</f>
        <v>1296.8</v>
      </c>
      <c r="I269" s="21">
        <v>0</v>
      </c>
      <c r="J269" s="21">
        <v>0</v>
      </c>
      <c r="K269" s="21">
        <v>1296.8</v>
      </c>
      <c r="L269" s="21">
        <v>0</v>
      </c>
      <c r="M269" s="22">
        <f t="shared" si="101"/>
        <v>100</v>
      </c>
      <c r="N269" s="22">
        <v>0</v>
      </c>
      <c r="O269" s="22">
        <v>0</v>
      </c>
      <c r="P269" s="22">
        <f t="shared" si="104"/>
        <v>100</v>
      </c>
      <c r="Q269" s="22"/>
    </row>
    <row r="270" spans="1:17" s="2" customFormat="1" ht="31.5" customHeight="1" x14ac:dyDescent="0.25">
      <c r="A270" s="14" t="s">
        <v>322</v>
      </c>
      <c r="B270" s="15" t="s">
        <v>333</v>
      </c>
      <c r="C270" s="3">
        <f>C271</f>
        <v>272.8</v>
      </c>
      <c r="D270" s="3">
        <f t="shared" ref="D270:K270" si="109">D271</f>
        <v>0</v>
      </c>
      <c r="E270" s="3">
        <f t="shared" si="109"/>
        <v>0</v>
      </c>
      <c r="F270" s="3">
        <f t="shared" si="109"/>
        <v>272.8</v>
      </c>
      <c r="G270" s="3">
        <v>0</v>
      </c>
      <c r="H270" s="3">
        <f t="shared" si="109"/>
        <v>272.70000000000005</v>
      </c>
      <c r="I270" s="3">
        <f t="shared" si="109"/>
        <v>0</v>
      </c>
      <c r="J270" s="3">
        <f t="shared" si="109"/>
        <v>0</v>
      </c>
      <c r="K270" s="3">
        <f t="shared" si="109"/>
        <v>272.70000000000005</v>
      </c>
      <c r="L270" s="3">
        <v>0</v>
      </c>
      <c r="M270" s="3">
        <f t="shared" si="101"/>
        <v>99.963343108504404</v>
      </c>
      <c r="N270" s="3">
        <v>0</v>
      </c>
      <c r="O270" s="3">
        <v>0</v>
      </c>
      <c r="P270" s="3">
        <f t="shared" si="104"/>
        <v>99.963343108504404</v>
      </c>
      <c r="Q270" s="3"/>
    </row>
    <row r="271" spans="1:17" s="18" customFormat="1" ht="18" customHeight="1" x14ac:dyDescent="0.25">
      <c r="A271" s="14"/>
      <c r="B271" s="16" t="s">
        <v>13</v>
      </c>
      <c r="C271" s="17">
        <f>C272+C273+C274</f>
        <v>272.8</v>
      </c>
      <c r="D271" s="17">
        <f t="shared" ref="D271:L271" si="110">D272+D273+D274</f>
        <v>0</v>
      </c>
      <c r="E271" s="17">
        <f t="shared" si="110"/>
        <v>0</v>
      </c>
      <c r="F271" s="17">
        <f t="shared" si="110"/>
        <v>272.8</v>
      </c>
      <c r="G271" s="17">
        <f t="shared" si="110"/>
        <v>0</v>
      </c>
      <c r="H271" s="17">
        <f t="shared" si="110"/>
        <v>272.70000000000005</v>
      </c>
      <c r="I271" s="17">
        <f t="shared" si="110"/>
        <v>0</v>
      </c>
      <c r="J271" s="17">
        <f t="shared" si="110"/>
        <v>0</v>
      </c>
      <c r="K271" s="17">
        <f t="shared" si="110"/>
        <v>272.70000000000005</v>
      </c>
      <c r="L271" s="17">
        <f t="shared" si="110"/>
        <v>0</v>
      </c>
      <c r="M271" s="17">
        <f t="shared" si="101"/>
        <v>99.963343108504404</v>
      </c>
      <c r="N271" s="17">
        <v>0</v>
      </c>
      <c r="O271" s="17">
        <v>0</v>
      </c>
      <c r="P271" s="17">
        <f t="shared" si="104"/>
        <v>99.963343108504404</v>
      </c>
      <c r="Q271" s="17"/>
    </row>
    <row r="272" spans="1:17" ht="60.75" customHeight="1" x14ac:dyDescent="0.25">
      <c r="A272" s="55" t="s">
        <v>125</v>
      </c>
      <c r="B272" s="29" t="s">
        <v>163</v>
      </c>
      <c r="C272" s="22">
        <f>D272+E272+F272+G272</f>
        <v>53.4</v>
      </c>
      <c r="D272" s="22">
        <v>0</v>
      </c>
      <c r="E272" s="22">
        <v>0</v>
      </c>
      <c r="F272" s="22">
        <v>53.4</v>
      </c>
      <c r="G272" s="22">
        <v>0</v>
      </c>
      <c r="H272" s="22">
        <f>I272+J272+K272+L272</f>
        <v>53.4</v>
      </c>
      <c r="I272" s="22">
        <v>0</v>
      </c>
      <c r="J272" s="22">
        <v>0</v>
      </c>
      <c r="K272" s="22">
        <v>53.4</v>
      </c>
      <c r="L272" s="22">
        <v>0</v>
      </c>
      <c r="M272" s="22">
        <f t="shared" si="101"/>
        <v>100</v>
      </c>
      <c r="N272" s="22">
        <v>0</v>
      </c>
      <c r="O272" s="22">
        <v>0</v>
      </c>
      <c r="P272" s="22">
        <f t="shared" si="104"/>
        <v>100</v>
      </c>
      <c r="Q272" s="22"/>
    </row>
    <row r="273" spans="1:17" ht="62.25" customHeight="1" x14ac:dyDescent="0.25">
      <c r="A273" s="56" t="s">
        <v>94</v>
      </c>
      <c r="B273" s="29" t="s">
        <v>164</v>
      </c>
      <c r="C273" s="22">
        <f>D273+E273+F273+G273</f>
        <v>194.4</v>
      </c>
      <c r="D273" s="22">
        <v>0</v>
      </c>
      <c r="E273" s="22">
        <v>0</v>
      </c>
      <c r="F273" s="22">
        <v>194.4</v>
      </c>
      <c r="G273" s="22">
        <v>0</v>
      </c>
      <c r="H273" s="22">
        <f>I273+J273+K273+L273</f>
        <v>194.3</v>
      </c>
      <c r="I273" s="22">
        <v>0</v>
      </c>
      <c r="J273" s="22">
        <v>0</v>
      </c>
      <c r="K273" s="22">
        <v>194.3</v>
      </c>
      <c r="L273" s="22">
        <v>0</v>
      </c>
      <c r="M273" s="22">
        <f t="shared" si="101"/>
        <v>99.948559670781904</v>
      </c>
      <c r="N273" s="22">
        <v>0</v>
      </c>
      <c r="O273" s="22">
        <v>0</v>
      </c>
      <c r="P273" s="22">
        <f t="shared" si="104"/>
        <v>99.948559670781904</v>
      </c>
      <c r="Q273" s="25" t="s">
        <v>380</v>
      </c>
    </row>
    <row r="274" spans="1:17" ht="60.75" customHeight="1" x14ac:dyDescent="0.25">
      <c r="A274" s="56" t="s">
        <v>97</v>
      </c>
      <c r="B274" s="29" t="s">
        <v>165</v>
      </c>
      <c r="C274" s="22">
        <f>D274+E274+F274+G274</f>
        <v>25</v>
      </c>
      <c r="D274" s="22">
        <v>0</v>
      </c>
      <c r="E274" s="22">
        <v>0</v>
      </c>
      <c r="F274" s="22">
        <v>25</v>
      </c>
      <c r="G274" s="22">
        <v>0</v>
      </c>
      <c r="H274" s="22">
        <f>I274+J274+K274+L274</f>
        <v>25</v>
      </c>
      <c r="I274" s="22">
        <v>0</v>
      </c>
      <c r="J274" s="22">
        <v>0</v>
      </c>
      <c r="K274" s="22">
        <v>25</v>
      </c>
      <c r="L274" s="22">
        <v>0</v>
      </c>
      <c r="M274" s="22">
        <f t="shared" si="101"/>
        <v>100</v>
      </c>
      <c r="N274" s="22">
        <v>0</v>
      </c>
      <c r="O274" s="22">
        <v>0</v>
      </c>
      <c r="P274" s="22">
        <f t="shared" si="104"/>
        <v>100</v>
      </c>
      <c r="Q274" s="22"/>
    </row>
    <row r="275" spans="1:17" s="2" customFormat="1" ht="18.75" customHeight="1" x14ac:dyDescent="0.25">
      <c r="A275" s="14" t="s">
        <v>323</v>
      </c>
      <c r="B275" s="15" t="s">
        <v>138</v>
      </c>
      <c r="C275" s="3">
        <f>C276</f>
        <v>110</v>
      </c>
      <c r="D275" s="3">
        <f t="shared" ref="D275:K275" si="111">D276</f>
        <v>0</v>
      </c>
      <c r="E275" s="3">
        <f t="shared" si="111"/>
        <v>0</v>
      </c>
      <c r="F275" s="3">
        <f t="shared" si="111"/>
        <v>110</v>
      </c>
      <c r="G275" s="3">
        <v>0</v>
      </c>
      <c r="H275" s="3">
        <f t="shared" si="111"/>
        <v>109.80000000000001</v>
      </c>
      <c r="I275" s="3">
        <f t="shared" si="111"/>
        <v>0</v>
      </c>
      <c r="J275" s="3">
        <f t="shared" si="111"/>
        <v>0</v>
      </c>
      <c r="K275" s="3">
        <f t="shared" si="111"/>
        <v>109.80000000000001</v>
      </c>
      <c r="L275" s="3">
        <v>0</v>
      </c>
      <c r="M275" s="3">
        <f t="shared" si="101"/>
        <v>99.818181818181827</v>
      </c>
      <c r="N275" s="3">
        <v>0</v>
      </c>
      <c r="O275" s="3">
        <v>0</v>
      </c>
      <c r="P275" s="3">
        <f t="shared" si="104"/>
        <v>99.818181818181827</v>
      </c>
      <c r="Q275" s="3"/>
    </row>
    <row r="276" spans="1:17" s="18" customFormat="1" ht="16.5" customHeight="1" x14ac:dyDescent="0.25">
      <c r="A276" s="14"/>
      <c r="B276" s="16" t="s">
        <v>13</v>
      </c>
      <c r="C276" s="17">
        <f>C277+C278+C279+C280</f>
        <v>110</v>
      </c>
      <c r="D276" s="17">
        <f t="shared" ref="D276:K276" si="112">D277+D278+D279+D280</f>
        <v>0</v>
      </c>
      <c r="E276" s="17">
        <f t="shared" si="112"/>
        <v>0</v>
      </c>
      <c r="F276" s="17">
        <f t="shared" si="112"/>
        <v>110</v>
      </c>
      <c r="G276" s="17">
        <f t="shared" si="112"/>
        <v>0</v>
      </c>
      <c r="H276" s="17">
        <f t="shared" si="112"/>
        <v>109.80000000000001</v>
      </c>
      <c r="I276" s="17">
        <f t="shared" si="112"/>
        <v>0</v>
      </c>
      <c r="J276" s="17">
        <f t="shared" si="112"/>
        <v>0</v>
      </c>
      <c r="K276" s="17">
        <f t="shared" si="112"/>
        <v>109.80000000000001</v>
      </c>
      <c r="L276" s="17">
        <v>0</v>
      </c>
      <c r="M276" s="17">
        <f t="shared" si="101"/>
        <v>99.818181818181827</v>
      </c>
      <c r="N276" s="17">
        <v>0</v>
      </c>
      <c r="O276" s="17">
        <v>0</v>
      </c>
      <c r="P276" s="17">
        <f t="shared" si="104"/>
        <v>99.818181818181827</v>
      </c>
      <c r="Q276" s="17"/>
    </row>
    <row r="277" spans="1:17" ht="32.25" customHeight="1" x14ac:dyDescent="0.25">
      <c r="A277" s="57" t="s">
        <v>125</v>
      </c>
      <c r="B277" s="48" t="s">
        <v>440</v>
      </c>
      <c r="C277" s="21">
        <f>D277+E277+F277+G277</f>
        <v>8.1</v>
      </c>
      <c r="D277" s="21">
        <v>0</v>
      </c>
      <c r="E277" s="21">
        <v>0</v>
      </c>
      <c r="F277" s="21">
        <v>8.1</v>
      </c>
      <c r="G277" s="21">
        <v>0</v>
      </c>
      <c r="H277" s="21">
        <f>I277+J277+K277+L277</f>
        <v>8.1</v>
      </c>
      <c r="I277" s="21">
        <v>0</v>
      </c>
      <c r="J277" s="21">
        <v>0</v>
      </c>
      <c r="K277" s="21">
        <v>8.1</v>
      </c>
      <c r="L277" s="21">
        <v>0</v>
      </c>
      <c r="M277" s="22">
        <f t="shared" si="101"/>
        <v>100</v>
      </c>
      <c r="N277" s="22">
        <v>0</v>
      </c>
      <c r="O277" s="22">
        <v>0</v>
      </c>
      <c r="P277" s="22">
        <f t="shared" si="104"/>
        <v>100</v>
      </c>
      <c r="Q277" s="22"/>
    </row>
    <row r="278" spans="1:17" ht="63" customHeight="1" x14ac:dyDescent="0.25">
      <c r="A278" s="41" t="s">
        <v>143</v>
      </c>
      <c r="B278" s="48" t="s">
        <v>441</v>
      </c>
      <c r="C278" s="21">
        <f>D278+E278+F278+G278</f>
        <v>37.1</v>
      </c>
      <c r="D278" s="21">
        <v>0</v>
      </c>
      <c r="E278" s="21">
        <v>0</v>
      </c>
      <c r="F278" s="21">
        <v>37.1</v>
      </c>
      <c r="G278" s="21">
        <v>0</v>
      </c>
      <c r="H278" s="21">
        <f>I278+J278+K278+L278</f>
        <v>37</v>
      </c>
      <c r="I278" s="21">
        <v>0</v>
      </c>
      <c r="J278" s="21">
        <v>0</v>
      </c>
      <c r="K278" s="21">
        <v>37</v>
      </c>
      <c r="L278" s="21">
        <v>0</v>
      </c>
      <c r="M278" s="22">
        <f t="shared" si="101"/>
        <v>99.73045822102425</v>
      </c>
      <c r="N278" s="22">
        <v>0</v>
      </c>
      <c r="O278" s="22">
        <v>0</v>
      </c>
      <c r="P278" s="22">
        <f t="shared" si="104"/>
        <v>99.73045822102425</v>
      </c>
      <c r="Q278" s="25" t="s">
        <v>439</v>
      </c>
    </row>
    <row r="279" spans="1:17" ht="62.25" customHeight="1" x14ac:dyDescent="0.25">
      <c r="A279" s="41" t="s">
        <v>94</v>
      </c>
      <c r="B279" s="48" t="s">
        <v>442</v>
      </c>
      <c r="C279" s="21">
        <f>D279+E279+F279+G279</f>
        <v>28.7</v>
      </c>
      <c r="D279" s="21">
        <v>0</v>
      </c>
      <c r="E279" s="21">
        <v>0</v>
      </c>
      <c r="F279" s="21">
        <v>28.7</v>
      </c>
      <c r="G279" s="21">
        <v>0</v>
      </c>
      <c r="H279" s="21">
        <f>I279+J279+K279+L279</f>
        <v>28.6</v>
      </c>
      <c r="I279" s="21">
        <v>0</v>
      </c>
      <c r="J279" s="21">
        <v>0</v>
      </c>
      <c r="K279" s="21">
        <v>28.6</v>
      </c>
      <c r="L279" s="21">
        <v>0</v>
      </c>
      <c r="M279" s="22">
        <f t="shared" si="101"/>
        <v>99.651567944250871</v>
      </c>
      <c r="N279" s="22">
        <v>0</v>
      </c>
      <c r="O279" s="22">
        <v>0</v>
      </c>
      <c r="P279" s="22">
        <f t="shared" si="104"/>
        <v>99.651567944250871</v>
      </c>
      <c r="Q279" s="25" t="s">
        <v>439</v>
      </c>
    </row>
    <row r="280" spans="1:17" ht="60" customHeight="1" x14ac:dyDescent="0.25">
      <c r="A280" s="58" t="s">
        <v>95</v>
      </c>
      <c r="B280" s="46" t="s">
        <v>443</v>
      </c>
      <c r="C280" s="21">
        <f>D280+E280+F280+G280</f>
        <v>36.1</v>
      </c>
      <c r="D280" s="21">
        <v>0</v>
      </c>
      <c r="E280" s="21">
        <v>0</v>
      </c>
      <c r="F280" s="21">
        <v>36.1</v>
      </c>
      <c r="G280" s="21">
        <v>0</v>
      </c>
      <c r="H280" s="21">
        <f>I280+J280+K280+L280</f>
        <v>36.1</v>
      </c>
      <c r="I280" s="21">
        <v>0</v>
      </c>
      <c r="J280" s="21">
        <v>0</v>
      </c>
      <c r="K280" s="21">
        <v>36.1</v>
      </c>
      <c r="L280" s="21">
        <v>0</v>
      </c>
      <c r="M280" s="22">
        <f t="shared" si="101"/>
        <v>100</v>
      </c>
      <c r="N280" s="22">
        <v>0</v>
      </c>
      <c r="O280" s="22">
        <v>0</v>
      </c>
      <c r="P280" s="22">
        <f t="shared" si="104"/>
        <v>100</v>
      </c>
      <c r="Q280" s="22"/>
    </row>
    <row r="281" spans="1:17" s="2" customFormat="1" ht="30.75" customHeight="1" x14ac:dyDescent="0.25">
      <c r="A281" s="14" t="s">
        <v>324</v>
      </c>
      <c r="B281" s="15" t="s">
        <v>124</v>
      </c>
      <c r="C281" s="3">
        <f>C282</f>
        <v>0</v>
      </c>
      <c r="D281" s="3">
        <f t="shared" ref="D281:K282" si="113">D282</f>
        <v>0</v>
      </c>
      <c r="E281" s="3">
        <f t="shared" si="113"/>
        <v>0</v>
      </c>
      <c r="F281" s="3">
        <f t="shared" si="113"/>
        <v>0</v>
      </c>
      <c r="G281" s="3">
        <v>0</v>
      </c>
      <c r="H281" s="3">
        <f t="shared" si="113"/>
        <v>0</v>
      </c>
      <c r="I281" s="3">
        <f t="shared" si="113"/>
        <v>0</v>
      </c>
      <c r="J281" s="3">
        <f t="shared" si="113"/>
        <v>0</v>
      </c>
      <c r="K281" s="3">
        <f t="shared" si="113"/>
        <v>0</v>
      </c>
      <c r="L281" s="3">
        <v>0</v>
      </c>
      <c r="M281" s="3">
        <v>0</v>
      </c>
      <c r="N281" s="3">
        <v>0</v>
      </c>
      <c r="O281" s="3">
        <v>0</v>
      </c>
      <c r="P281" s="3">
        <v>0</v>
      </c>
      <c r="Q281" s="3"/>
    </row>
    <row r="282" spans="1:17" s="18" customFormat="1" ht="18" customHeight="1" x14ac:dyDescent="0.25">
      <c r="A282" s="26"/>
      <c r="B282" s="16" t="s">
        <v>13</v>
      </c>
      <c r="C282" s="17">
        <f>C283</f>
        <v>0</v>
      </c>
      <c r="D282" s="17">
        <f t="shared" si="113"/>
        <v>0</v>
      </c>
      <c r="E282" s="17">
        <f t="shared" si="113"/>
        <v>0</v>
      </c>
      <c r="F282" s="17">
        <f t="shared" si="113"/>
        <v>0</v>
      </c>
      <c r="G282" s="17">
        <f t="shared" si="113"/>
        <v>0</v>
      </c>
      <c r="H282" s="17">
        <f t="shared" si="113"/>
        <v>0</v>
      </c>
      <c r="I282" s="17">
        <f t="shared" si="113"/>
        <v>0</v>
      </c>
      <c r="J282" s="17">
        <f t="shared" si="113"/>
        <v>0</v>
      </c>
      <c r="K282" s="17">
        <f t="shared" si="113"/>
        <v>0</v>
      </c>
      <c r="L282" s="17" t="e">
        <f>L283+#REF!</f>
        <v>#REF!</v>
      </c>
      <c r="M282" s="17">
        <v>0</v>
      </c>
      <c r="N282" s="17">
        <v>0</v>
      </c>
      <c r="O282" s="17">
        <v>0</v>
      </c>
      <c r="P282" s="17">
        <v>0</v>
      </c>
      <c r="Q282" s="17"/>
    </row>
    <row r="283" spans="1:17" s="18" customFormat="1" ht="303" customHeight="1" x14ac:dyDescent="0.25">
      <c r="A283" s="57"/>
      <c r="B283" s="20"/>
      <c r="C283" s="22">
        <f>D283+E283+F283+G283</f>
        <v>0</v>
      </c>
      <c r="D283" s="22">
        <v>0</v>
      </c>
      <c r="E283" s="22">
        <v>0</v>
      </c>
      <c r="F283" s="22">
        <v>0</v>
      </c>
      <c r="G283" s="22">
        <v>0</v>
      </c>
      <c r="H283" s="22">
        <f>I283+J283+K283+L283</f>
        <v>0</v>
      </c>
      <c r="I283" s="22">
        <v>0</v>
      </c>
      <c r="J283" s="22">
        <v>0</v>
      </c>
      <c r="K283" s="22">
        <v>0</v>
      </c>
      <c r="L283" s="22">
        <v>0</v>
      </c>
      <c r="M283" s="22">
        <v>0</v>
      </c>
      <c r="N283" s="22">
        <v>0</v>
      </c>
      <c r="O283" s="22">
        <v>0</v>
      </c>
      <c r="P283" s="22">
        <v>0</v>
      </c>
      <c r="Q283" s="22" t="s">
        <v>444</v>
      </c>
    </row>
    <row r="284" spans="1:17" s="2" customFormat="1" ht="19.5" customHeight="1" x14ac:dyDescent="0.25">
      <c r="A284" s="14" t="s">
        <v>325</v>
      </c>
      <c r="B284" s="15" t="s">
        <v>71</v>
      </c>
      <c r="C284" s="3">
        <f>C285+C293</f>
        <v>73666.5</v>
      </c>
      <c r="D284" s="3">
        <f t="shared" ref="D284:K284" si="114">D285+D293</f>
        <v>0</v>
      </c>
      <c r="E284" s="3">
        <f t="shared" si="114"/>
        <v>33980.6</v>
      </c>
      <c r="F284" s="3">
        <f t="shared" si="114"/>
        <v>39685.9</v>
      </c>
      <c r="G284" s="3">
        <v>0</v>
      </c>
      <c r="H284" s="3">
        <f t="shared" si="114"/>
        <v>71183.899999999994</v>
      </c>
      <c r="I284" s="3">
        <f t="shared" si="114"/>
        <v>0</v>
      </c>
      <c r="J284" s="3">
        <f t="shared" si="114"/>
        <v>32717.9</v>
      </c>
      <c r="K284" s="3">
        <f t="shared" si="114"/>
        <v>38466</v>
      </c>
      <c r="L284" s="3">
        <v>0</v>
      </c>
      <c r="M284" s="3">
        <f t="shared" ref="M284:M311" si="115">H284/C284*100</f>
        <v>96.629947126577193</v>
      </c>
      <c r="N284" s="3">
        <v>0</v>
      </c>
      <c r="O284" s="3">
        <f>J284/E284*100</f>
        <v>96.284056196771104</v>
      </c>
      <c r="P284" s="3">
        <f>K284/F284*100</f>
        <v>96.9261122968107</v>
      </c>
      <c r="Q284" s="3"/>
    </row>
    <row r="285" spans="1:17" s="18" customFormat="1" ht="75" customHeight="1" x14ac:dyDescent="0.25">
      <c r="A285" s="14"/>
      <c r="B285" s="32" t="s">
        <v>72</v>
      </c>
      <c r="C285" s="17">
        <f>C286+C288+C289+C290</f>
        <v>55361.599999999999</v>
      </c>
      <c r="D285" s="17">
        <f t="shared" ref="D285:K285" si="116">D286+D288+D289+D290</f>
        <v>0</v>
      </c>
      <c r="E285" s="17">
        <f t="shared" si="116"/>
        <v>33980.6</v>
      </c>
      <c r="F285" s="17">
        <f t="shared" si="116"/>
        <v>21381</v>
      </c>
      <c r="G285" s="17">
        <f t="shared" si="116"/>
        <v>0</v>
      </c>
      <c r="H285" s="17">
        <f t="shared" si="116"/>
        <v>53010.5</v>
      </c>
      <c r="I285" s="17">
        <f t="shared" si="116"/>
        <v>0</v>
      </c>
      <c r="J285" s="17">
        <f t="shared" si="116"/>
        <v>32717.9</v>
      </c>
      <c r="K285" s="17">
        <f t="shared" si="116"/>
        <v>20292.599999999999</v>
      </c>
      <c r="L285" s="17">
        <v>0</v>
      </c>
      <c r="M285" s="23">
        <f t="shared" si="115"/>
        <v>95.753193549319377</v>
      </c>
      <c r="N285" s="23">
        <v>0</v>
      </c>
      <c r="O285" s="23">
        <f>J285/E285*100</f>
        <v>96.284056196771104</v>
      </c>
      <c r="P285" s="22">
        <f>K285/F285*100</f>
        <v>94.909499087975306</v>
      </c>
      <c r="Q285" s="22"/>
    </row>
    <row r="286" spans="1:17" ht="182.25" customHeight="1" x14ac:dyDescent="0.25">
      <c r="A286" s="33" t="s">
        <v>125</v>
      </c>
      <c r="B286" s="20" t="s">
        <v>73</v>
      </c>
      <c r="C286" s="22">
        <f>D286+E286+F286</f>
        <v>14886.4</v>
      </c>
      <c r="D286" s="22">
        <v>0</v>
      </c>
      <c r="E286" s="22">
        <v>0</v>
      </c>
      <c r="F286" s="22">
        <v>14886.4</v>
      </c>
      <c r="G286" s="22">
        <v>0</v>
      </c>
      <c r="H286" s="22">
        <f>I286+J286+K286</f>
        <v>14847.3</v>
      </c>
      <c r="I286" s="22">
        <v>0</v>
      </c>
      <c r="J286" s="22">
        <v>0</v>
      </c>
      <c r="K286" s="22">
        <v>14847.3</v>
      </c>
      <c r="L286" s="22">
        <v>0</v>
      </c>
      <c r="M286" s="22">
        <f t="shared" ref="M286" si="117">H286/C286*100</f>
        <v>99.737344153052447</v>
      </c>
      <c r="N286" s="22">
        <v>0</v>
      </c>
      <c r="O286" s="22">
        <v>0</v>
      </c>
      <c r="P286" s="22">
        <f>K286/F286*100</f>
        <v>99.737344153052447</v>
      </c>
      <c r="Q286" s="22" t="s">
        <v>452</v>
      </c>
    </row>
    <row r="287" spans="1:17" s="24" customFormat="1" ht="108.75" customHeight="1" x14ac:dyDescent="0.25">
      <c r="A287" s="33" t="s">
        <v>123</v>
      </c>
      <c r="B287" s="20" t="s">
        <v>451</v>
      </c>
      <c r="C287" s="22">
        <f>D287+E287+F287</f>
        <v>271</v>
      </c>
      <c r="D287" s="22">
        <v>0</v>
      </c>
      <c r="E287" s="22">
        <v>0</v>
      </c>
      <c r="F287" s="22">
        <v>271</v>
      </c>
      <c r="G287" s="22">
        <v>0</v>
      </c>
      <c r="H287" s="22">
        <f>I287+J287+K287</f>
        <v>271</v>
      </c>
      <c r="I287" s="22">
        <v>0</v>
      </c>
      <c r="J287" s="22">
        <v>0</v>
      </c>
      <c r="K287" s="22">
        <v>271</v>
      </c>
      <c r="L287" s="22">
        <v>0</v>
      </c>
      <c r="M287" s="22">
        <f t="shared" si="115"/>
        <v>100</v>
      </c>
      <c r="N287" s="22">
        <v>0</v>
      </c>
      <c r="O287" s="22">
        <v>0</v>
      </c>
      <c r="P287" s="22">
        <f>K287/F287*100</f>
        <v>100</v>
      </c>
      <c r="Q287" s="22"/>
    </row>
    <row r="288" spans="1:17" s="24" customFormat="1" ht="94.5" customHeight="1" x14ac:dyDescent="0.25">
      <c r="A288" s="33" t="s">
        <v>94</v>
      </c>
      <c r="B288" s="20" t="s">
        <v>74</v>
      </c>
      <c r="C288" s="22">
        <f>D288+E288+F288</f>
        <v>63</v>
      </c>
      <c r="D288" s="22">
        <v>0</v>
      </c>
      <c r="E288" s="22">
        <v>63</v>
      </c>
      <c r="F288" s="22">
        <v>0</v>
      </c>
      <c r="G288" s="22">
        <v>0</v>
      </c>
      <c r="H288" s="22">
        <f t="shared" ref="H288:H290" si="118">I288+J288+K288</f>
        <v>0</v>
      </c>
      <c r="I288" s="22">
        <v>0</v>
      </c>
      <c r="J288" s="22">
        <v>0</v>
      </c>
      <c r="K288" s="22">
        <v>0</v>
      </c>
      <c r="L288" s="22">
        <v>0</v>
      </c>
      <c r="M288" s="22">
        <f t="shared" si="115"/>
        <v>0</v>
      </c>
      <c r="N288" s="22">
        <v>0</v>
      </c>
      <c r="O288" s="22">
        <v>0</v>
      </c>
      <c r="P288" s="22">
        <v>0</v>
      </c>
      <c r="Q288" s="22" t="s">
        <v>453</v>
      </c>
    </row>
    <row r="289" spans="1:17" s="24" customFormat="1" ht="138" customHeight="1" x14ac:dyDescent="0.25">
      <c r="A289" s="33" t="s">
        <v>95</v>
      </c>
      <c r="B289" s="20" t="s">
        <v>75</v>
      </c>
      <c r="C289" s="22">
        <f>D289+E289+F289</f>
        <v>63</v>
      </c>
      <c r="D289" s="22">
        <v>0</v>
      </c>
      <c r="E289" s="22">
        <v>63</v>
      </c>
      <c r="F289" s="22">
        <v>0</v>
      </c>
      <c r="G289" s="22">
        <v>0</v>
      </c>
      <c r="H289" s="22">
        <f t="shared" si="118"/>
        <v>0</v>
      </c>
      <c r="I289" s="22">
        <v>0</v>
      </c>
      <c r="J289" s="22">
        <v>0</v>
      </c>
      <c r="K289" s="22">
        <v>0</v>
      </c>
      <c r="L289" s="22">
        <v>0</v>
      </c>
      <c r="M289" s="22">
        <f t="shared" si="115"/>
        <v>0</v>
      </c>
      <c r="N289" s="22">
        <v>0</v>
      </c>
      <c r="O289" s="22">
        <v>0</v>
      </c>
      <c r="P289" s="22">
        <v>0</v>
      </c>
      <c r="Q289" s="22" t="s">
        <v>454</v>
      </c>
    </row>
    <row r="290" spans="1:17" s="24" customFormat="1" ht="79.5" customHeight="1" x14ac:dyDescent="0.25">
      <c r="A290" s="33" t="s">
        <v>97</v>
      </c>
      <c r="B290" s="20" t="s">
        <v>455</v>
      </c>
      <c r="C290" s="22">
        <f>D290+E290+F290</f>
        <v>40349.199999999997</v>
      </c>
      <c r="D290" s="22">
        <v>0</v>
      </c>
      <c r="E290" s="22">
        <v>33854.6</v>
      </c>
      <c r="F290" s="22">
        <v>6494.6</v>
      </c>
      <c r="G290" s="22">
        <v>0</v>
      </c>
      <c r="H290" s="22">
        <f t="shared" si="118"/>
        <v>38163.200000000004</v>
      </c>
      <c r="I290" s="22">
        <v>0</v>
      </c>
      <c r="J290" s="22">
        <v>32717.9</v>
      </c>
      <c r="K290" s="22">
        <v>5445.3</v>
      </c>
      <c r="L290" s="22">
        <v>0</v>
      </c>
      <c r="M290" s="22">
        <f t="shared" ref="M290:P316" si="119">H290/C290*100</f>
        <v>94.58229655110884</v>
      </c>
      <c r="N290" s="22">
        <v>0</v>
      </c>
      <c r="O290" s="22">
        <f t="shared" si="119"/>
        <v>96.642406054125601</v>
      </c>
      <c r="P290" s="22">
        <f t="shared" si="119"/>
        <v>83.843500754472942</v>
      </c>
      <c r="Q290" s="22"/>
    </row>
    <row r="291" spans="1:17" s="24" customFormat="1" ht="93" customHeight="1" x14ac:dyDescent="0.25">
      <c r="A291" s="33" t="s">
        <v>370</v>
      </c>
      <c r="B291" s="20" t="s">
        <v>368</v>
      </c>
      <c r="C291" s="22">
        <f t="shared" ref="C291:C292" si="120">D291+E291+F291</f>
        <v>7605</v>
      </c>
      <c r="D291" s="22">
        <v>0</v>
      </c>
      <c r="E291" s="22">
        <v>3954.6</v>
      </c>
      <c r="F291" s="22">
        <v>3650.4</v>
      </c>
      <c r="G291" s="22">
        <v>0</v>
      </c>
      <c r="H291" s="22">
        <f t="shared" ref="H291:H292" si="121">I291+J291+K291</f>
        <v>5419.1</v>
      </c>
      <c r="I291" s="22">
        <v>0</v>
      </c>
      <c r="J291" s="22">
        <v>2817.9</v>
      </c>
      <c r="K291" s="22">
        <v>2601.1999999999998</v>
      </c>
      <c r="L291" s="22">
        <v>0</v>
      </c>
      <c r="M291" s="22">
        <f t="shared" si="115"/>
        <v>71.25706771860618</v>
      </c>
      <c r="N291" s="22">
        <v>0</v>
      </c>
      <c r="O291" s="22">
        <f t="shared" si="119"/>
        <v>71.256258534365045</v>
      </c>
      <c r="P291" s="22">
        <f t="shared" si="119"/>
        <v>71.257944334867403</v>
      </c>
      <c r="Q291" s="22" t="s">
        <v>456</v>
      </c>
    </row>
    <row r="292" spans="1:17" s="24" customFormat="1" ht="138.75" customHeight="1" x14ac:dyDescent="0.25">
      <c r="A292" s="33" t="s">
        <v>371</v>
      </c>
      <c r="B292" s="20" t="s">
        <v>369</v>
      </c>
      <c r="C292" s="22">
        <f t="shared" si="120"/>
        <v>29911</v>
      </c>
      <c r="D292" s="22">
        <v>0</v>
      </c>
      <c r="E292" s="22">
        <v>29900</v>
      </c>
      <c r="F292" s="22">
        <v>11</v>
      </c>
      <c r="G292" s="22">
        <v>0</v>
      </c>
      <c r="H292" s="22">
        <f t="shared" si="121"/>
        <v>29911</v>
      </c>
      <c r="I292" s="22">
        <v>0</v>
      </c>
      <c r="J292" s="22">
        <v>29900</v>
      </c>
      <c r="K292" s="22">
        <v>11</v>
      </c>
      <c r="L292" s="22">
        <v>0</v>
      </c>
      <c r="M292" s="22">
        <f t="shared" si="115"/>
        <v>100</v>
      </c>
      <c r="N292" s="22">
        <v>0</v>
      </c>
      <c r="O292" s="22">
        <f t="shared" si="119"/>
        <v>100</v>
      </c>
      <c r="P292" s="22">
        <f t="shared" si="119"/>
        <v>100</v>
      </c>
      <c r="Q292" s="22"/>
    </row>
    <row r="293" spans="1:17" s="18" customFormat="1" ht="60.75" customHeight="1" x14ac:dyDescent="0.25">
      <c r="A293" s="26"/>
      <c r="B293" s="16" t="s">
        <v>457</v>
      </c>
      <c r="C293" s="17">
        <f>C294+C295</f>
        <v>18304.900000000001</v>
      </c>
      <c r="D293" s="17">
        <f t="shared" ref="D293:K293" si="122">D294+D295</f>
        <v>0</v>
      </c>
      <c r="E293" s="17">
        <f t="shared" si="122"/>
        <v>0</v>
      </c>
      <c r="F293" s="17">
        <f t="shared" si="122"/>
        <v>18304.900000000001</v>
      </c>
      <c r="G293" s="17">
        <f t="shared" si="122"/>
        <v>0</v>
      </c>
      <c r="H293" s="17">
        <f t="shared" si="122"/>
        <v>18173.400000000001</v>
      </c>
      <c r="I293" s="17">
        <f t="shared" si="122"/>
        <v>0</v>
      </c>
      <c r="J293" s="17">
        <f t="shared" si="122"/>
        <v>0</v>
      </c>
      <c r="K293" s="17">
        <f t="shared" si="122"/>
        <v>18173.400000000001</v>
      </c>
      <c r="L293" s="17">
        <v>0</v>
      </c>
      <c r="M293" s="17">
        <f t="shared" si="115"/>
        <v>99.281613119984272</v>
      </c>
      <c r="N293" s="17">
        <v>0</v>
      </c>
      <c r="O293" s="17">
        <v>0</v>
      </c>
      <c r="P293" s="17">
        <f t="shared" si="119"/>
        <v>99.281613119984272</v>
      </c>
      <c r="Q293" s="17"/>
    </row>
    <row r="294" spans="1:17" s="24" customFormat="1" ht="183.75" customHeight="1" x14ac:dyDescent="0.25">
      <c r="A294" s="33" t="s">
        <v>79</v>
      </c>
      <c r="B294" s="20" t="s">
        <v>76</v>
      </c>
      <c r="C294" s="22">
        <f>D294+E294+F294</f>
        <v>15256</v>
      </c>
      <c r="D294" s="22">
        <v>0</v>
      </c>
      <c r="E294" s="22">
        <v>0</v>
      </c>
      <c r="F294" s="22">
        <v>15256</v>
      </c>
      <c r="G294" s="22">
        <v>0</v>
      </c>
      <c r="H294" s="22">
        <f>I294+J294+K294</f>
        <v>15124.5</v>
      </c>
      <c r="I294" s="22">
        <v>0</v>
      </c>
      <c r="J294" s="22">
        <v>0</v>
      </c>
      <c r="K294" s="22">
        <v>15124.5</v>
      </c>
      <c r="L294" s="22">
        <v>0</v>
      </c>
      <c r="M294" s="22">
        <f t="shared" si="115"/>
        <v>99.138044048243316</v>
      </c>
      <c r="N294" s="22">
        <v>0</v>
      </c>
      <c r="O294" s="22">
        <v>0</v>
      </c>
      <c r="P294" s="22">
        <f t="shared" si="119"/>
        <v>99.138044048243316</v>
      </c>
      <c r="Q294" s="22" t="s">
        <v>458</v>
      </c>
    </row>
    <row r="295" spans="1:17" s="24" customFormat="1" ht="65.25" customHeight="1" x14ac:dyDescent="0.25">
      <c r="A295" s="33" t="s">
        <v>94</v>
      </c>
      <c r="B295" s="20" t="s">
        <v>77</v>
      </c>
      <c r="C295" s="22">
        <f>D295+E295+F295</f>
        <v>3048.9</v>
      </c>
      <c r="D295" s="22">
        <v>0</v>
      </c>
      <c r="E295" s="22">
        <v>0</v>
      </c>
      <c r="F295" s="22">
        <v>3048.9</v>
      </c>
      <c r="G295" s="22">
        <v>0</v>
      </c>
      <c r="H295" s="22">
        <f>I295+J295+K295</f>
        <v>3048.9</v>
      </c>
      <c r="I295" s="22">
        <v>0</v>
      </c>
      <c r="J295" s="22">
        <v>0</v>
      </c>
      <c r="K295" s="22">
        <v>3048.9</v>
      </c>
      <c r="L295" s="22">
        <v>0</v>
      </c>
      <c r="M295" s="22">
        <f t="shared" si="115"/>
        <v>100</v>
      </c>
      <c r="N295" s="22">
        <v>0</v>
      </c>
      <c r="O295" s="22">
        <v>0</v>
      </c>
      <c r="P295" s="22">
        <f t="shared" si="119"/>
        <v>100</v>
      </c>
      <c r="Q295" s="22"/>
    </row>
    <row r="296" spans="1:17" s="2" customFormat="1" ht="45" customHeight="1" x14ac:dyDescent="0.25">
      <c r="A296" s="14" t="s">
        <v>326</v>
      </c>
      <c r="B296" s="15" t="s">
        <v>142</v>
      </c>
      <c r="C296" s="3">
        <f>C297</f>
        <v>15667.500000000002</v>
      </c>
      <c r="D296" s="3">
        <f t="shared" ref="D296:K296" si="123">D297</f>
        <v>0</v>
      </c>
      <c r="E296" s="3">
        <f t="shared" si="123"/>
        <v>0</v>
      </c>
      <c r="F296" s="3">
        <f t="shared" si="123"/>
        <v>15667.500000000002</v>
      </c>
      <c r="G296" s="3">
        <v>0</v>
      </c>
      <c r="H296" s="3">
        <f t="shared" si="123"/>
        <v>15667.500000000002</v>
      </c>
      <c r="I296" s="3">
        <f t="shared" si="123"/>
        <v>0</v>
      </c>
      <c r="J296" s="3">
        <f t="shared" si="123"/>
        <v>0</v>
      </c>
      <c r="K296" s="3">
        <f t="shared" si="123"/>
        <v>15667.500000000002</v>
      </c>
      <c r="L296" s="3">
        <v>0</v>
      </c>
      <c r="M296" s="3">
        <f t="shared" si="115"/>
        <v>100</v>
      </c>
      <c r="N296" s="3">
        <v>0</v>
      </c>
      <c r="O296" s="3">
        <v>0</v>
      </c>
      <c r="P296" s="3">
        <f t="shared" si="119"/>
        <v>100</v>
      </c>
      <c r="Q296" s="3"/>
    </row>
    <row r="297" spans="1:17" s="18" customFormat="1" ht="17.25" customHeight="1" x14ac:dyDescent="0.25">
      <c r="A297" s="14"/>
      <c r="B297" s="16" t="s">
        <v>13</v>
      </c>
      <c r="C297" s="17">
        <f t="shared" ref="C297:L297" si="124">C298+C299+C300+C301+C302+C303+C304+C305+C306</f>
        <v>15667.500000000002</v>
      </c>
      <c r="D297" s="17">
        <f t="shared" si="124"/>
        <v>0</v>
      </c>
      <c r="E297" s="17">
        <f t="shared" si="124"/>
        <v>0</v>
      </c>
      <c r="F297" s="17">
        <f t="shared" si="124"/>
        <v>15667.500000000002</v>
      </c>
      <c r="G297" s="17">
        <f t="shared" si="124"/>
        <v>0</v>
      </c>
      <c r="H297" s="17">
        <f t="shared" si="124"/>
        <v>15667.500000000002</v>
      </c>
      <c r="I297" s="17">
        <f t="shared" si="124"/>
        <v>0</v>
      </c>
      <c r="J297" s="17">
        <f t="shared" si="124"/>
        <v>0</v>
      </c>
      <c r="K297" s="17">
        <f t="shared" si="124"/>
        <v>15667.500000000002</v>
      </c>
      <c r="L297" s="17">
        <f t="shared" si="124"/>
        <v>0</v>
      </c>
      <c r="M297" s="17">
        <f t="shared" si="115"/>
        <v>100</v>
      </c>
      <c r="N297" s="17">
        <v>0</v>
      </c>
      <c r="O297" s="17">
        <v>0</v>
      </c>
      <c r="P297" s="17">
        <f t="shared" si="119"/>
        <v>100</v>
      </c>
      <c r="Q297" s="17"/>
    </row>
    <row r="298" spans="1:17" s="2" customFormat="1" ht="104.25" customHeight="1" x14ac:dyDescent="0.25">
      <c r="A298" s="59" t="s">
        <v>125</v>
      </c>
      <c r="B298" s="20" t="s">
        <v>481</v>
      </c>
      <c r="C298" s="22">
        <f>D298+E298+F298+G298</f>
        <v>1854.1</v>
      </c>
      <c r="D298" s="22">
        <v>0</v>
      </c>
      <c r="E298" s="22">
        <v>0</v>
      </c>
      <c r="F298" s="22">
        <v>1854.1</v>
      </c>
      <c r="G298" s="22">
        <v>0</v>
      </c>
      <c r="H298" s="22">
        <f t="shared" ref="H298:H306" si="125">SUM(I298:L298)</f>
        <v>1854.1</v>
      </c>
      <c r="I298" s="22">
        <v>0</v>
      </c>
      <c r="J298" s="22">
        <v>0</v>
      </c>
      <c r="K298" s="22">
        <v>1854.1</v>
      </c>
      <c r="L298" s="22">
        <v>0</v>
      </c>
      <c r="M298" s="22">
        <f t="shared" si="115"/>
        <v>100</v>
      </c>
      <c r="N298" s="22">
        <v>0</v>
      </c>
      <c r="O298" s="22">
        <v>0</v>
      </c>
      <c r="P298" s="22">
        <f t="shared" si="119"/>
        <v>100</v>
      </c>
      <c r="Q298" s="22"/>
    </row>
    <row r="299" spans="1:17" s="2" customFormat="1" ht="45" customHeight="1" x14ac:dyDescent="0.25">
      <c r="A299" s="59" t="s">
        <v>143</v>
      </c>
      <c r="B299" s="20" t="s">
        <v>28</v>
      </c>
      <c r="C299" s="22">
        <f>D299+E299+F299+G299</f>
        <v>120.5</v>
      </c>
      <c r="D299" s="22">
        <v>0</v>
      </c>
      <c r="E299" s="22">
        <v>0</v>
      </c>
      <c r="F299" s="22">
        <v>120.5</v>
      </c>
      <c r="G299" s="22">
        <v>0</v>
      </c>
      <c r="H299" s="22">
        <f t="shared" si="125"/>
        <v>120.5</v>
      </c>
      <c r="I299" s="22">
        <v>0</v>
      </c>
      <c r="J299" s="22">
        <v>0</v>
      </c>
      <c r="K299" s="22">
        <v>120.5</v>
      </c>
      <c r="L299" s="22">
        <v>0</v>
      </c>
      <c r="M299" s="22">
        <f t="shared" si="115"/>
        <v>100</v>
      </c>
      <c r="N299" s="22">
        <v>0</v>
      </c>
      <c r="O299" s="22">
        <v>0</v>
      </c>
      <c r="P299" s="22">
        <f t="shared" si="119"/>
        <v>100</v>
      </c>
      <c r="Q299" s="22"/>
    </row>
    <row r="300" spans="1:17" s="2" customFormat="1" ht="46.5" customHeight="1" x14ac:dyDescent="0.25">
      <c r="A300" s="59" t="s">
        <v>144</v>
      </c>
      <c r="B300" s="20" t="s">
        <v>27</v>
      </c>
      <c r="C300" s="22">
        <f>G300+F300+E300+D300</f>
        <v>80</v>
      </c>
      <c r="D300" s="22">
        <v>0</v>
      </c>
      <c r="E300" s="22">
        <v>0</v>
      </c>
      <c r="F300" s="22">
        <v>80</v>
      </c>
      <c r="G300" s="22">
        <v>0</v>
      </c>
      <c r="H300" s="22">
        <f t="shared" si="125"/>
        <v>80</v>
      </c>
      <c r="I300" s="22">
        <v>0</v>
      </c>
      <c r="J300" s="22">
        <v>0</v>
      </c>
      <c r="K300" s="22">
        <v>80</v>
      </c>
      <c r="L300" s="22">
        <v>0</v>
      </c>
      <c r="M300" s="22">
        <f t="shared" si="115"/>
        <v>100</v>
      </c>
      <c r="N300" s="22">
        <v>0</v>
      </c>
      <c r="O300" s="22">
        <v>0</v>
      </c>
      <c r="P300" s="22">
        <f t="shared" si="119"/>
        <v>100</v>
      </c>
      <c r="Q300" s="22"/>
    </row>
    <row r="301" spans="1:17" s="2" customFormat="1" ht="78" customHeight="1" x14ac:dyDescent="0.25">
      <c r="A301" s="59" t="s">
        <v>145</v>
      </c>
      <c r="B301" s="20" t="s">
        <v>146</v>
      </c>
      <c r="C301" s="22">
        <f t="shared" ref="C301:C306" si="126">D301+E301+F301+G301</f>
        <v>70</v>
      </c>
      <c r="D301" s="22">
        <v>0</v>
      </c>
      <c r="E301" s="22">
        <v>0</v>
      </c>
      <c r="F301" s="22">
        <v>70</v>
      </c>
      <c r="G301" s="22">
        <v>0</v>
      </c>
      <c r="H301" s="22">
        <f t="shared" si="125"/>
        <v>70</v>
      </c>
      <c r="I301" s="22">
        <v>0</v>
      </c>
      <c r="J301" s="22">
        <v>0</v>
      </c>
      <c r="K301" s="22">
        <v>70</v>
      </c>
      <c r="L301" s="22">
        <v>0</v>
      </c>
      <c r="M301" s="22">
        <f t="shared" si="115"/>
        <v>100</v>
      </c>
      <c r="N301" s="22">
        <v>0</v>
      </c>
      <c r="O301" s="22">
        <v>0</v>
      </c>
      <c r="P301" s="22">
        <f t="shared" si="119"/>
        <v>100</v>
      </c>
      <c r="Q301" s="22"/>
    </row>
    <row r="302" spans="1:17" s="2" customFormat="1" ht="46.5" customHeight="1" x14ac:dyDescent="0.25">
      <c r="A302" s="59" t="s">
        <v>147</v>
      </c>
      <c r="B302" s="20" t="s">
        <v>29</v>
      </c>
      <c r="C302" s="22">
        <f t="shared" si="126"/>
        <v>12747.1</v>
      </c>
      <c r="D302" s="22">
        <v>0</v>
      </c>
      <c r="E302" s="22">
        <v>0</v>
      </c>
      <c r="F302" s="22">
        <v>12747.1</v>
      </c>
      <c r="G302" s="22">
        <v>0</v>
      </c>
      <c r="H302" s="22">
        <f t="shared" si="125"/>
        <v>12747.1</v>
      </c>
      <c r="I302" s="22">
        <v>0</v>
      </c>
      <c r="J302" s="22">
        <v>0</v>
      </c>
      <c r="K302" s="22">
        <v>12747.1</v>
      </c>
      <c r="L302" s="22">
        <v>0</v>
      </c>
      <c r="M302" s="22">
        <f t="shared" si="115"/>
        <v>100</v>
      </c>
      <c r="N302" s="22">
        <v>0</v>
      </c>
      <c r="O302" s="22">
        <v>0</v>
      </c>
      <c r="P302" s="22">
        <f t="shared" si="119"/>
        <v>100</v>
      </c>
      <c r="Q302" s="22"/>
    </row>
    <row r="303" spans="1:17" s="2" customFormat="1" ht="61.5" customHeight="1" x14ac:dyDescent="0.25">
      <c r="A303" s="59" t="s">
        <v>148</v>
      </c>
      <c r="B303" s="20" t="s">
        <v>153</v>
      </c>
      <c r="C303" s="22">
        <f t="shared" si="126"/>
        <v>68</v>
      </c>
      <c r="D303" s="22">
        <v>0</v>
      </c>
      <c r="E303" s="22">
        <v>0</v>
      </c>
      <c r="F303" s="22">
        <v>68</v>
      </c>
      <c r="G303" s="22">
        <v>0</v>
      </c>
      <c r="H303" s="22">
        <f t="shared" si="125"/>
        <v>68</v>
      </c>
      <c r="I303" s="22">
        <v>0</v>
      </c>
      <c r="J303" s="22">
        <v>0</v>
      </c>
      <c r="K303" s="22">
        <v>68</v>
      </c>
      <c r="L303" s="22">
        <v>0</v>
      </c>
      <c r="M303" s="22">
        <f t="shared" si="115"/>
        <v>100</v>
      </c>
      <c r="N303" s="22">
        <v>0</v>
      </c>
      <c r="O303" s="22">
        <v>0</v>
      </c>
      <c r="P303" s="22">
        <f t="shared" si="119"/>
        <v>100</v>
      </c>
      <c r="Q303" s="22"/>
    </row>
    <row r="304" spans="1:17" s="2" customFormat="1" ht="32.25" customHeight="1" x14ac:dyDescent="0.25">
      <c r="A304" s="59" t="s">
        <v>149</v>
      </c>
      <c r="B304" s="20" t="s">
        <v>26</v>
      </c>
      <c r="C304" s="22">
        <f t="shared" si="126"/>
        <v>386.7</v>
      </c>
      <c r="D304" s="22">
        <v>0</v>
      </c>
      <c r="E304" s="22">
        <v>0</v>
      </c>
      <c r="F304" s="22">
        <v>386.7</v>
      </c>
      <c r="G304" s="22">
        <v>0</v>
      </c>
      <c r="H304" s="22">
        <f t="shared" si="125"/>
        <v>386.7</v>
      </c>
      <c r="I304" s="22">
        <v>0</v>
      </c>
      <c r="J304" s="22">
        <v>0</v>
      </c>
      <c r="K304" s="22">
        <v>386.7</v>
      </c>
      <c r="L304" s="22">
        <v>0</v>
      </c>
      <c r="M304" s="22">
        <f t="shared" si="115"/>
        <v>100</v>
      </c>
      <c r="N304" s="22">
        <v>0</v>
      </c>
      <c r="O304" s="22">
        <v>0</v>
      </c>
      <c r="P304" s="22">
        <f t="shared" si="119"/>
        <v>100</v>
      </c>
      <c r="Q304" s="22"/>
    </row>
    <row r="305" spans="1:17" s="2" customFormat="1" ht="30" customHeight="1" x14ac:dyDescent="0.25">
      <c r="A305" s="59" t="s">
        <v>150</v>
      </c>
      <c r="B305" s="20" t="s">
        <v>25</v>
      </c>
      <c r="C305" s="22">
        <f t="shared" si="126"/>
        <v>99.7</v>
      </c>
      <c r="D305" s="22">
        <v>0</v>
      </c>
      <c r="E305" s="22">
        <v>0</v>
      </c>
      <c r="F305" s="22">
        <v>99.7</v>
      </c>
      <c r="G305" s="22">
        <v>0</v>
      </c>
      <c r="H305" s="22">
        <f t="shared" si="125"/>
        <v>99.7</v>
      </c>
      <c r="I305" s="22">
        <v>0</v>
      </c>
      <c r="J305" s="22">
        <v>0</v>
      </c>
      <c r="K305" s="22">
        <v>99.7</v>
      </c>
      <c r="L305" s="22">
        <v>0</v>
      </c>
      <c r="M305" s="22">
        <f t="shared" si="115"/>
        <v>100</v>
      </c>
      <c r="N305" s="22">
        <v>0</v>
      </c>
      <c r="O305" s="22">
        <v>0</v>
      </c>
      <c r="P305" s="22">
        <f t="shared" si="119"/>
        <v>100</v>
      </c>
      <c r="Q305" s="22"/>
    </row>
    <row r="306" spans="1:17" s="2" customFormat="1" ht="30.75" customHeight="1" x14ac:dyDescent="0.25">
      <c r="A306" s="59" t="s">
        <v>151</v>
      </c>
      <c r="B306" s="20" t="s">
        <v>152</v>
      </c>
      <c r="C306" s="22">
        <f t="shared" si="126"/>
        <v>241.4</v>
      </c>
      <c r="D306" s="22">
        <v>0</v>
      </c>
      <c r="E306" s="22">
        <v>0</v>
      </c>
      <c r="F306" s="22">
        <v>241.4</v>
      </c>
      <c r="G306" s="22">
        <v>0</v>
      </c>
      <c r="H306" s="22">
        <f t="shared" si="125"/>
        <v>241.4</v>
      </c>
      <c r="I306" s="22">
        <v>0</v>
      </c>
      <c r="J306" s="22">
        <v>0</v>
      </c>
      <c r="K306" s="22">
        <v>241.4</v>
      </c>
      <c r="L306" s="22">
        <v>0</v>
      </c>
      <c r="M306" s="22">
        <f t="shared" si="115"/>
        <v>100</v>
      </c>
      <c r="N306" s="22">
        <v>0</v>
      </c>
      <c r="O306" s="22">
        <v>0</v>
      </c>
      <c r="P306" s="22">
        <f t="shared" si="119"/>
        <v>100</v>
      </c>
      <c r="Q306" s="22"/>
    </row>
    <row r="307" spans="1:17" s="2" customFormat="1" ht="16.5" customHeight="1" x14ac:dyDescent="0.25">
      <c r="A307" s="14" t="s">
        <v>463</v>
      </c>
      <c r="B307" s="15" t="s">
        <v>130</v>
      </c>
      <c r="C307" s="3">
        <f>C308</f>
        <v>735.90000000000009</v>
      </c>
      <c r="D307" s="3">
        <f t="shared" ref="D307:K307" si="127">D308</f>
        <v>0</v>
      </c>
      <c r="E307" s="3">
        <f t="shared" si="127"/>
        <v>0</v>
      </c>
      <c r="F307" s="3">
        <f t="shared" si="127"/>
        <v>735.90000000000009</v>
      </c>
      <c r="G307" s="3">
        <v>0</v>
      </c>
      <c r="H307" s="3">
        <f t="shared" si="127"/>
        <v>735.8</v>
      </c>
      <c r="I307" s="3">
        <f t="shared" si="127"/>
        <v>0</v>
      </c>
      <c r="J307" s="3">
        <f t="shared" si="127"/>
        <v>0</v>
      </c>
      <c r="K307" s="3">
        <f t="shared" si="127"/>
        <v>735.8</v>
      </c>
      <c r="L307" s="3">
        <v>0</v>
      </c>
      <c r="M307" s="3">
        <f t="shared" si="115"/>
        <v>99.98641119717351</v>
      </c>
      <c r="N307" s="3">
        <f>N309+N310</f>
        <v>0</v>
      </c>
      <c r="O307" s="3">
        <f>O309+O310</f>
        <v>0</v>
      </c>
      <c r="P307" s="3">
        <f t="shared" si="119"/>
        <v>99.98641119717351</v>
      </c>
      <c r="Q307" s="3"/>
    </row>
    <row r="308" spans="1:17" s="18" customFormat="1" ht="18" customHeight="1" x14ac:dyDescent="0.25">
      <c r="A308" s="14"/>
      <c r="B308" s="16" t="s">
        <v>13</v>
      </c>
      <c r="C308" s="17">
        <f>C309+C310+C311</f>
        <v>735.90000000000009</v>
      </c>
      <c r="D308" s="17">
        <f t="shared" ref="D308:J308" si="128">D309+D310+D311</f>
        <v>0</v>
      </c>
      <c r="E308" s="17">
        <f t="shared" si="128"/>
        <v>0</v>
      </c>
      <c r="F308" s="17">
        <f t="shared" si="128"/>
        <v>735.90000000000009</v>
      </c>
      <c r="G308" s="17">
        <f t="shared" si="128"/>
        <v>0</v>
      </c>
      <c r="H308" s="17">
        <f t="shared" si="128"/>
        <v>735.8</v>
      </c>
      <c r="I308" s="17">
        <f t="shared" si="128"/>
        <v>0</v>
      </c>
      <c r="J308" s="17">
        <f t="shared" si="128"/>
        <v>0</v>
      </c>
      <c r="K308" s="17">
        <f>K309+K310+K311</f>
        <v>735.8</v>
      </c>
      <c r="L308" s="17">
        <v>0</v>
      </c>
      <c r="M308" s="17">
        <f t="shared" si="115"/>
        <v>99.98641119717351</v>
      </c>
      <c r="N308" s="17">
        <f>N310+N239</f>
        <v>0</v>
      </c>
      <c r="O308" s="17">
        <f>O310+O239</f>
        <v>0</v>
      </c>
      <c r="P308" s="17">
        <f t="shared" si="119"/>
        <v>99.98641119717351</v>
      </c>
      <c r="Q308" s="17"/>
    </row>
    <row r="309" spans="1:17" ht="45.75" customHeight="1" x14ac:dyDescent="0.25">
      <c r="A309" s="19" t="s">
        <v>125</v>
      </c>
      <c r="B309" s="20" t="s">
        <v>464</v>
      </c>
      <c r="C309" s="21">
        <f>D309+E309+F309+G309</f>
        <v>69.8</v>
      </c>
      <c r="D309" s="21">
        <v>0</v>
      </c>
      <c r="E309" s="21">
        <v>0</v>
      </c>
      <c r="F309" s="21">
        <v>69.8</v>
      </c>
      <c r="G309" s="21">
        <v>0</v>
      </c>
      <c r="H309" s="21">
        <f>I309+J309+K309+L309</f>
        <v>69.8</v>
      </c>
      <c r="I309" s="21">
        <v>0</v>
      </c>
      <c r="J309" s="21">
        <v>0</v>
      </c>
      <c r="K309" s="21">
        <v>69.8</v>
      </c>
      <c r="L309" s="21">
        <v>0</v>
      </c>
      <c r="M309" s="22">
        <f t="shared" si="115"/>
        <v>100</v>
      </c>
      <c r="N309" s="22">
        <v>0</v>
      </c>
      <c r="O309" s="22">
        <v>0</v>
      </c>
      <c r="P309" s="22">
        <f t="shared" si="119"/>
        <v>100</v>
      </c>
      <c r="Q309" s="22"/>
    </row>
    <row r="310" spans="1:17" ht="63.75" customHeight="1" x14ac:dyDescent="0.25">
      <c r="A310" s="19" t="s">
        <v>80</v>
      </c>
      <c r="B310" s="20" t="s">
        <v>23</v>
      </c>
      <c r="C310" s="21">
        <f>D310+E310+F310+G310</f>
        <v>313.3</v>
      </c>
      <c r="D310" s="21">
        <v>0</v>
      </c>
      <c r="E310" s="21">
        <v>0</v>
      </c>
      <c r="F310" s="21">
        <v>313.3</v>
      </c>
      <c r="G310" s="21">
        <v>0</v>
      </c>
      <c r="H310" s="21">
        <f>I310+J310+K310+L310</f>
        <v>313.3</v>
      </c>
      <c r="I310" s="21">
        <v>0</v>
      </c>
      <c r="J310" s="21">
        <v>0</v>
      </c>
      <c r="K310" s="21">
        <v>313.3</v>
      </c>
      <c r="L310" s="21">
        <v>0</v>
      </c>
      <c r="M310" s="22">
        <f t="shared" si="115"/>
        <v>100</v>
      </c>
      <c r="N310" s="22">
        <v>0</v>
      </c>
      <c r="O310" s="22">
        <v>0</v>
      </c>
      <c r="P310" s="22">
        <f t="shared" si="119"/>
        <v>100</v>
      </c>
      <c r="Q310" s="22"/>
    </row>
    <row r="311" spans="1:17" ht="51" customHeight="1" x14ac:dyDescent="0.25">
      <c r="A311" s="19" t="s">
        <v>114</v>
      </c>
      <c r="B311" s="20" t="s">
        <v>131</v>
      </c>
      <c r="C311" s="21">
        <f>D311+E311+F311+G311</f>
        <v>352.8</v>
      </c>
      <c r="D311" s="21">
        <v>0</v>
      </c>
      <c r="E311" s="21">
        <v>0</v>
      </c>
      <c r="F311" s="21">
        <v>352.8</v>
      </c>
      <c r="G311" s="21">
        <v>0</v>
      </c>
      <c r="H311" s="21">
        <f>I311+J311+K311+L311</f>
        <v>352.7</v>
      </c>
      <c r="I311" s="21">
        <v>0</v>
      </c>
      <c r="J311" s="21">
        <v>0</v>
      </c>
      <c r="K311" s="21">
        <v>352.7</v>
      </c>
      <c r="L311" s="21">
        <v>0</v>
      </c>
      <c r="M311" s="22">
        <f t="shared" si="115"/>
        <v>99.971655328798178</v>
      </c>
      <c r="N311" s="22">
        <v>0</v>
      </c>
      <c r="O311" s="22">
        <v>0</v>
      </c>
      <c r="P311" s="22">
        <f t="shared" si="119"/>
        <v>99.971655328798178</v>
      </c>
      <c r="Q311" s="22" t="s">
        <v>391</v>
      </c>
    </row>
    <row r="312" spans="1:17" s="2" customFormat="1" ht="31.5" customHeight="1" x14ac:dyDescent="0.25">
      <c r="A312" s="14" t="s">
        <v>327</v>
      </c>
      <c r="B312" s="15" t="s">
        <v>8</v>
      </c>
      <c r="C312" s="3">
        <f>C314+C315</f>
        <v>24685.4</v>
      </c>
      <c r="D312" s="3">
        <f t="shared" ref="D312:J312" si="129">D314+D315</f>
        <v>0</v>
      </c>
      <c r="E312" s="3">
        <f t="shared" si="129"/>
        <v>0</v>
      </c>
      <c r="F312" s="3">
        <f t="shared" si="129"/>
        <v>24685.4</v>
      </c>
      <c r="G312" s="3">
        <v>0</v>
      </c>
      <c r="H312" s="3">
        <f t="shared" si="129"/>
        <v>24685.4</v>
      </c>
      <c r="I312" s="3">
        <f t="shared" si="129"/>
        <v>0</v>
      </c>
      <c r="J312" s="3">
        <f t="shared" si="129"/>
        <v>0</v>
      </c>
      <c r="K312" s="3">
        <f>K314+K315</f>
        <v>24685.4</v>
      </c>
      <c r="L312" s="3">
        <v>0</v>
      </c>
      <c r="M312" s="3">
        <f t="shared" ref="M312:M343" si="130">H312/C312*100</f>
        <v>100</v>
      </c>
      <c r="N312" s="3">
        <v>0</v>
      </c>
      <c r="O312" s="3">
        <v>0</v>
      </c>
      <c r="P312" s="3">
        <f t="shared" si="119"/>
        <v>100</v>
      </c>
      <c r="Q312" s="3"/>
    </row>
    <row r="313" spans="1:17" s="18" customFormat="1" ht="18.75" customHeight="1" x14ac:dyDescent="0.25">
      <c r="A313" s="14"/>
      <c r="B313" s="16" t="s">
        <v>13</v>
      </c>
      <c r="C313" s="17">
        <f>C314+C315</f>
        <v>24685.4</v>
      </c>
      <c r="D313" s="17">
        <f t="shared" ref="D313:K313" si="131">D314+D315</f>
        <v>0</v>
      </c>
      <c r="E313" s="17">
        <f t="shared" si="131"/>
        <v>0</v>
      </c>
      <c r="F313" s="17">
        <f t="shared" si="131"/>
        <v>24685.4</v>
      </c>
      <c r="G313" s="17">
        <v>0</v>
      </c>
      <c r="H313" s="17">
        <f t="shared" si="131"/>
        <v>24685.4</v>
      </c>
      <c r="I313" s="17">
        <f t="shared" si="131"/>
        <v>0</v>
      </c>
      <c r="J313" s="17">
        <f t="shared" si="131"/>
        <v>0</v>
      </c>
      <c r="K313" s="17">
        <f t="shared" si="131"/>
        <v>24685.4</v>
      </c>
      <c r="L313" s="17">
        <v>0</v>
      </c>
      <c r="M313" s="17">
        <f t="shared" si="130"/>
        <v>100</v>
      </c>
      <c r="N313" s="17">
        <f>N315+N316</f>
        <v>0</v>
      </c>
      <c r="O313" s="17">
        <f>O315+O316</f>
        <v>0</v>
      </c>
      <c r="P313" s="23">
        <f t="shared" si="119"/>
        <v>100</v>
      </c>
      <c r="Q313" s="23"/>
    </row>
    <row r="314" spans="1:17" ht="32.25" customHeight="1" x14ac:dyDescent="0.25">
      <c r="A314" s="19" t="s">
        <v>79</v>
      </c>
      <c r="B314" s="20" t="s">
        <v>132</v>
      </c>
      <c r="C314" s="21">
        <f>D314+E314+F314+G314</f>
        <v>21685.4</v>
      </c>
      <c r="D314" s="21">
        <v>0</v>
      </c>
      <c r="E314" s="21">
        <v>0</v>
      </c>
      <c r="F314" s="21">
        <v>21685.4</v>
      </c>
      <c r="G314" s="21">
        <v>0</v>
      </c>
      <c r="H314" s="21">
        <f>I314+J314+K314+L314</f>
        <v>21685.4</v>
      </c>
      <c r="I314" s="21">
        <v>0</v>
      </c>
      <c r="J314" s="21">
        <v>0</v>
      </c>
      <c r="K314" s="21">
        <v>21685.4</v>
      </c>
      <c r="L314" s="21">
        <v>0</v>
      </c>
      <c r="M314" s="22">
        <f t="shared" si="130"/>
        <v>100</v>
      </c>
      <c r="N314" s="22">
        <v>0</v>
      </c>
      <c r="O314" s="22">
        <v>0</v>
      </c>
      <c r="P314" s="22">
        <f t="shared" si="119"/>
        <v>100</v>
      </c>
      <c r="Q314" s="22"/>
    </row>
    <row r="315" spans="1:17" ht="75" customHeight="1" x14ac:dyDescent="0.25">
      <c r="A315" s="19" t="s">
        <v>94</v>
      </c>
      <c r="B315" s="20" t="s">
        <v>133</v>
      </c>
      <c r="C315" s="21">
        <f>D315+E315+F315+G315</f>
        <v>3000</v>
      </c>
      <c r="D315" s="21">
        <v>0</v>
      </c>
      <c r="E315" s="21">
        <v>0</v>
      </c>
      <c r="F315" s="21">
        <v>3000</v>
      </c>
      <c r="G315" s="21">
        <v>0</v>
      </c>
      <c r="H315" s="21">
        <f>I315+J315+K315+L315</f>
        <v>3000</v>
      </c>
      <c r="I315" s="21">
        <v>0</v>
      </c>
      <c r="J315" s="21">
        <v>0</v>
      </c>
      <c r="K315" s="21">
        <v>3000</v>
      </c>
      <c r="L315" s="21">
        <v>0</v>
      </c>
      <c r="M315" s="22">
        <f t="shared" si="130"/>
        <v>100</v>
      </c>
      <c r="N315" s="22">
        <v>0</v>
      </c>
      <c r="O315" s="22">
        <v>0</v>
      </c>
      <c r="P315" s="22">
        <f t="shared" si="119"/>
        <v>100</v>
      </c>
      <c r="Q315" s="22"/>
    </row>
    <row r="316" spans="1:17" s="2" customFormat="1" ht="58.5" customHeight="1" x14ac:dyDescent="0.25">
      <c r="A316" s="14" t="s">
        <v>328</v>
      </c>
      <c r="B316" s="15" t="s">
        <v>9</v>
      </c>
      <c r="C316" s="3">
        <f>C317</f>
        <v>4624.2000000000007</v>
      </c>
      <c r="D316" s="3">
        <f t="shared" ref="D316:K316" si="132">D317</f>
        <v>0</v>
      </c>
      <c r="E316" s="3">
        <f t="shared" si="132"/>
        <v>0</v>
      </c>
      <c r="F316" s="3">
        <f t="shared" si="132"/>
        <v>4624.2000000000007</v>
      </c>
      <c r="G316" s="3">
        <v>0</v>
      </c>
      <c r="H316" s="3">
        <f t="shared" si="132"/>
        <v>4623.2439999999997</v>
      </c>
      <c r="I316" s="3">
        <f t="shared" si="132"/>
        <v>0</v>
      </c>
      <c r="J316" s="3">
        <f t="shared" si="132"/>
        <v>0</v>
      </c>
      <c r="K316" s="3">
        <f t="shared" si="132"/>
        <v>4623.2439999999997</v>
      </c>
      <c r="L316" s="3">
        <v>0</v>
      </c>
      <c r="M316" s="3">
        <f t="shared" si="130"/>
        <v>99.97932615371306</v>
      </c>
      <c r="N316" s="3">
        <v>0</v>
      </c>
      <c r="O316" s="3">
        <v>0</v>
      </c>
      <c r="P316" s="3">
        <f t="shared" si="119"/>
        <v>99.97932615371306</v>
      </c>
      <c r="Q316" s="3"/>
    </row>
    <row r="317" spans="1:17" s="18" customFormat="1" ht="18.75" customHeight="1" x14ac:dyDescent="0.25">
      <c r="A317" s="14"/>
      <c r="B317" s="16" t="s">
        <v>13</v>
      </c>
      <c r="C317" s="17">
        <f>C318+C319+C320+C321</f>
        <v>4624.2000000000007</v>
      </c>
      <c r="D317" s="17">
        <f t="shared" ref="D317:L317" si="133">D318+D319+D320+D321</f>
        <v>0</v>
      </c>
      <c r="E317" s="17">
        <f t="shared" si="133"/>
        <v>0</v>
      </c>
      <c r="F317" s="17">
        <f t="shared" si="133"/>
        <v>4624.2000000000007</v>
      </c>
      <c r="G317" s="17">
        <f t="shared" si="133"/>
        <v>0</v>
      </c>
      <c r="H317" s="17">
        <f t="shared" si="133"/>
        <v>4623.2439999999997</v>
      </c>
      <c r="I317" s="17">
        <f t="shared" si="133"/>
        <v>0</v>
      </c>
      <c r="J317" s="17">
        <f t="shared" si="133"/>
        <v>0</v>
      </c>
      <c r="K317" s="17">
        <f t="shared" si="133"/>
        <v>4623.2439999999997</v>
      </c>
      <c r="L317" s="17">
        <f t="shared" si="133"/>
        <v>0</v>
      </c>
      <c r="M317" s="17">
        <f t="shared" si="130"/>
        <v>99.97932615371306</v>
      </c>
      <c r="N317" s="17">
        <v>0</v>
      </c>
      <c r="O317" s="17">
        <v>0</v>
      </c>
      <c r="P317" s="17">
        <f t="shared" ref="P317:P343" si="134">K317/F317*100</f>
        <v>99.97932615371306</v>
      </c>
      <c r="Q317" s="17"/>
    </row>
    <row r="318" spans="1:17" s="2" customFormat="1" ht="73.5" customHeight="1" x14ac:dyDescent="0.25">
      <c r="A318" s="41" t="s">
        <v>79</v>
      </c>
      <c r="B318" s="20" t="s">
        <v>139</v>
      </c>
      <c r="C318" s="22">
        <f>D318+E318+F318+G318</f>
        <v>252.5</v>
      </c>
      <c r="D318" s="22">
        <v>0</v>
      </c>
      <c r="E318" s="22">
        <v>0</v>
      </c>
      <c r="F318" s="22">
        <v>252.5</v>
      </c>
      <c r="G318" s="22">
        <v>0</v>
      </c>
      <c r="H318" s="22">
        <f>I318+J318+K318+L318</f>
        <v>252.48</v>
      </c>
      <c r="I318" s="22">
        <v>0</v>
      </c>
      <c r="J318" s="22">
        <v>0</v>
      </c>
      <c r="K318" s="22">
        <v>252.48</v>
      </c>
      <c r="L318" s="22">
        <v>0</v>
      </c>
      <c r="M318" s="22">
        <f t="shared" si="130"/>
        <v>99.992079207920796</v>
      </c>
      <c r="N318" s="22">
        <v>0</v>
      </c>
      <c r="O318" s="22">
        <v>0</v>
      </c>
      <c r="P318" s="22">
        <f t="shared" si="134"/>
        <v>99.992079207920796</v>
      </c>
      <c r="Q318" s="22"/>
    </row>
    <row r="319" spans="1:17" s="2" customFormat="1" ht="153.75" customHeight="1" x14ac:dyDescent="0.25">
      <c r="A319" s="41" t="s">
        <v>80</v>
      </c>
      <c r="B319" s="20" t="s">
        <v>140</v>
      </c>
      <c r="C319" s="22">
        <f>D319+E319+F319+G319</f>
        <v>4193.6000000000004</v>
      </c>
      <c r="D319" s="22">
        <v>0</v>
      </c>
      <c r="E319" s="22">
        <v>0</v>
      </c>
      <c r="F319" s="22">
        <v>4193.6000000000004</v>
      </c>
      <c r="G319" s="22">
        <v>0</v>
      </c>
      <c r="H319" s="22">
        <f>I319+J319+K319+L319</f>
        <v>4192.6639999999998</v>
      </c>
      <c r="I319" s="22">
        <v>0</v>
      </c>
      <c r="J319" s="22">
        <v>0</v>
      </c>
      <c r="K319" s="22">
        <v>4192.6639999999998</v>
      </c>
      <c r="L319" s="22">
        <v>0</v>
      </c>
      <c r="M319" s="22">
        <f t="shared" si="130"/>
        <v>99.977680274704298</v>
      </c>
      <c r="N319" s="22">
        <v>0</v>
      </c>
      <c r="O319" s="22">
        <v>0</v>
      </c>
      <c r="P319" s="22">
        <f t="shared" si="134"/>
        <v>99.977680274704298</v>
      </c>
      <c r="Q319" s="22" t="s">
        <v>395</v>
      </c>
    </row>
    <row r="320" spans="1:17" s="2" customFormat="1" ht="33" customHeight="1" x14ac:dyDescent="0.25">
      <c r="A320" s="41" t="s">
        <v>114</v>
      </c>
      <c r="B320" s="20" t="s">
        <v>47</v>
      </c>
      <c r="C320" s="22">
        <f>D320+E320+F320+G320</f>
        <v>35.1</v>
      </c>
      <c r="D320" s="22">
        <v>0</v>
      </c>
      <c r="E320" s="22">
        <v>0</v>
      </c>
      <c r="F320" s="22">
        <v>35.1</v>
      </c>
      <c r="G320" s="22">
        <v>0</v>
      </c>
      <c r="H320" s="22">
        <f>I320+J320+K320+L320</f>
        <v>35.1</v>
      </c>
      <c r="I320" s="22">
        <v>0</v>
      </c>
      <c r="J320" s="22">
        <v>0</v>
      </c>
      <c r="K320" s="22">
        <v>35.1</v>
      </c>
      <c r="L320" s="22">
        <v>0</v>
      </c>
      <c r="M320" s="22">
        <f t="shared" si="130"/>
        <v>100</v>
      </c>
      <c r="N320" s="22">
        <v>0</v>
      </c>
      <c r="O320" s="22">
        <v>0</v>
      </c>
      <c r="P320" s="22">
        <f t="shared" si="134"/>
        <v>100</v>
      </c>
      <c r="Q320" s="22"/>
    </row>
    <row r="321" spans="1:17" s="2" customFormat="1" ht="63.75" customHeight="1" x14ac:dyDescent="0.25">
      <c r="A321" s="41" t="s">
        <v>118</v>
      </c>
      <c r="B321" s="20" t="s">
        <v>141</v>
      </c>
      <c r="C321" s="22">
        <f>D321+E321+F321+G321</f>
        <v>143</v>
      </c>
      <c r="D321" s="22">
        <v>0</v>
      </c>
      <c r="E321" s="22">
        <v>0</v>
      </c>
      <c r="F321" s="22">
        <v>143</v>
      </c>
      <c r="G321" s="22">
        <v>0</v>
      </c>
      <c r="H321" s="22">
        <f>I321+J321+K321+L321</f>
        <v>143</v>
      </c>
      <c r="I321" s="22">
        <v>0</v>
      </c>
      <c r="J321" s="22">
        <v>0</v>
      </c>
      <c r="K321" s="22">
        <v>143</v>
      </c>
      <c r="L321" s="22">
        <v>0</v>
      </c>
      <c r="M321" s="22">
        <f t="shared" si="130"/>
        <v>100</v>
      </c>
      <c r="N321" s="22">
        <v>0</v>
      </c>
      <c r="O321" s="22">
        <v>0</v>
      </c>
      <c r="P321" s="22">
        <f t="shared" si="134"/>
        <v>100</v>
      </c>
      <c r="Q321" s="22"/>
    </row>
    <row r="322" spans="1:17" s="2" customFormat="1" ht="30.75" customHeight="1" x14ac:dyDescent="0.25">
      <c r="A322" s="14" t="s">
        <v>329</v>
      </c>
      <c r="B322" s="15" t="s">
        <v>10</v>
      </c>
      <c r="C322" s="3">
        <f>C323+C325</f>
        <v>2142.1</v>
      </c>
      <c r="D322" s="3">
        <f>D323+D325</f>
        <v>0</v>
      </c>
      <c r="E322" s="3">
        <f>E323+E325</f>
        <v>0</v>
      </c>
      <c r="F322" s="3">
        <f>F323+F325</f>
        <v>2142.1</v>
      </c>
      <c r="G322" s="3">
        <v>0</v>
      </c>
      <c r="H322" s="3">
        <f>H323+H325</f>
        <v>2142.1</v>
      </c>
      <c r="I322" s="3">
        <f>I323+I325</f>
        <v>0</v>
      </c>
      <c r="J322" s="3">
        <f>J323+J325</f>
        <v>0</v>
      </c>
      <c r="K322" s="3">
        <f>K323+K325</f>
        <v>2142.1</v>
      </c>
      <c r="L322" s="3">
        <v>0</v>
      </c>
      <c r="M322" s="3">
        <f t="shared" si="130"/>
        <v>100</v>
      </c>
      <c r="N322" s="3">
        <v>0</v>
      </c>
      <c r="O322" s="3">
        <v>0</v>
      </c>
      <c r="P322" s="3">
        <f t="shared" si="134"/>
        <v>100</v>
      </c>
      <c r="Q322" s="3"/>
    </row>
    <row r="323" spans="1:17" s="18" customFormat="1" ht="61.5" customHeight="1" x14ac:dyDescent="0.25">
      <c r="A323" s="14"/>
      <c r="B323" s="16" t="s">
        <v>126</v>
      </c>
      <c r="C323" s="17">
        <f>C324</f>
        <v>2077.1</v>
      </c>
      <c r="D323" s="17">
        <f t="shared" ref="D323:K323" si="135">D324</f>
        <v>0</v>
      </c>
      <c r="E323" s="17">
        <f t="shared" si="135"/>
        <v>0</v>
      </c>
      <c r="F323" s="17">
        <f t="shared" si="135"/>
        <v>2077.1</v>
      </c>
      <c r="G323" s="17">
        <f t="shared" si="135"/>
        <v>0</v>
      </c>
      <c r="H323" s="17">
        <f t="shared" si="135"/>
        <v>2077.1</v>
      </c>
      <c r="I323" s="17">
        <f t="shared" si="135"/>
        <v>0</v>
      </c>
      <c r="J323" s="17">
        <f t="shared" si="135"/>
        <v>0</v>
      </c>
      <c r="K323" s="17">
        <f t="shared" si="135"/>
        <v>2077.1</v>
      </c>
      <c r="L323" s="17">
        <v>0</v>
      </c>
      <c r="M323" s="17">
        <f t="shared" si="130"/>
        <v>100</v>
      </c>
      <c r="N323" s="17">
        <v>0</v>
      </c>
      <c r="O323" s="17">
        <v>0</v>
      </c>
      <c r="P323" s="17">
        <f t="shared" si="134"/>
        <v>100</v>
      </c>
      <c r="Q323" s="17"/>
    </row>
    <row r="324" spans="1:17" ht="332.25" customHeight="1" x14ac:dyDescent="0.25">
      <c r="A324" s="33" t="s">
        <v>79</v>
      </c>
      <c r="B324" s="20" t="s">
        <v>127</v>
      </c>
      <c r="C324" s="22">
        <f>D324+E324+F324+G324</f>
        <v>2077.1</v>
      </c>
      <c r="D324" s="22">
        <v>0</v>
      </c>
      <c r="E324" s="22">
        <v>0</v>
      </c>
      <c r="F324" s="22">
        <v>2077.1</v>
      </c>
      <c r="G324" s="22">
        <v>0</v>
      </c>
      <c r="H324" s="22">
        <f>I324+J324+K324+L324</f>
        <v>2077.1</v>
      </c>
      <c r="I324" s="22">
        <v>0</v>
      </c>
      <c r="J324" s="22">
        <v>0</v>
      </c>
      <c r="K324" s="22">
        <v>2077.1</v>
      </c>
      <c r="L324" s="22">
        <v>0</v>
      </c>
      <c r="M324" s="22">
        <f t="shared" si="130"/>
        <v>100</v>
      </c>
      <c r="N324" s="22">
        <v>0</v>
      </c>
      <c r="O324" s="22">
        <v>0</v>
      </c>
      <c r="P324" s="22">
        <f t="shared" si="134"/>
        <v>100</v>
      </c>
      <c r="Q324" s="22"/>
    </row>
    <row r="325" spans="1:17" s="18" customFormat="1" ht="32.25" customHeight="1" x14ac:dyDescent="0.25">
      <c r="A325" s="14"/>
      <c r="B325" s="16" t="s">
        <v>128</v>
      </c>
      <c r="C325" s="17">
        <f>C326</f>
        <v>65</v>
      </c>
      <c r="D325" s="17">
        <f t="shared" ref="D325:K325" si="136">D326</f>
        <v>0</v>
      </c>
      <c r="E325" s="17">
        <f t="shared" si="136"/>
        <v>0</v>
      </c>
      <c r="F325" s="17">
        <f t="shared" si="136"/>
        <v>65</v>
      </c>
      <c r="G325" s="17">
        <f t="shared" si="136"/>
        <v>0</v>
      </c>
      <c r="H325" s="17">
        <f t="shared" si="136"/>
        <v>65</v>
      </c>
      <c r="I325" s="17">
        <f t="shared" si="136"/>
        <v>0</v>
      </c>
      <c r="J325" s="17">
        <f t="shared" si="136"/>
        <v>0</v>
      </c>
      <c r="K325" s="17">
        <f t="shared" si="136"/>
        <v>65</v>
      </c>
      <c r="L325" s="17">
        <f>L326</f>
        <v>0</v>
      </c>
      <c r="M325" s="17">
        <f t="shared" si="130"/>
        <v>100</v>
      </c>
      <c r="N325" s="17">
        <v>0</v>
      </c>
      <c r="O325" s="17">
        <v>0</v>
      </c>
      <c r="P325" s="17">
        <f t="shared" si="134"/>
        <v>100</v>
      </c>
      <c r="Q325" s="17"/>
    </row>
    <row r="326" spans="1:17" ht="30.75" customHeight="1" x14ac:dyDescent="0.25">
      <c r="A326" s="33" t="s">
        <v>79</v>
      </c>
      <c r="B326" s="20" t="s">
        <v>129</v>
      </c>
      <c r="C326" s="22">
        <f>D326+E326+F326+G326</f>
        <v>65</v>
      </c>
      <c r="D326" s="22">
        <v>0</v>
      </c>
      <c r="E326" s="22">
        <v>0</v>
      </c>
      <c r="F326" s="22">
        <v>65</v>
      </c>
      <c r="G326" s="22">
        <v>0</v>
      </c>
      <c r="H326" s="22">
        <f>I326+J326+K326+L326</f>
        <v>65</v>
      </c>
      <c r="I326" s="22">
        <v>0</v>
      </c>
      <c r="J326" s="22">
        <v>0</v>
      </c>
      <c r="K326" s="22">
        <v>65</v>
      </c>
      <c r="L326" s="22">
        <v>0</v>
      </c>
      <c r="M326" s="22">
        <f t="shared" si="130"/>
        <v>100</v>
      </c>
      <c r="N326" s="22">
        <v>0</v>
      </c>
      <c r="O326" s="22">
        <v>0</v>
      </c>
      <c r="P326" s="22">
        <f t="shared" si="134"/>
        <v>100</v>
      </c>
      <c r="Q326" s="22"/>
    </row>
    <row r="327" spans="1:17" s="2" customFormat="1" ht="32.25" customHeight="1" x14ac:dyDescent="0.25">
      <c r="A327" s="14" t="s">
        <v>330</v>
      </c>
      <c r="B327" s="15" t="s">
        <v>11</v>
      </c>
      <c r="C327" s="3">
        <f>D327+E327+F327</f>
        <v>4839.5</v>
      </c>
      <c r="D327" s="3">
        <f>D328</f>
        <v>0</v>
      </c>
      <c r="E327" s="3">
        <f>E328</f>
        <v>0</v>
      </c>
      <c r="F327" s="3">
        <f>F328</f>
        <v>4839.5</v>
      </c>
      <c r="G327" s="3">
        <v>0</v>
      </c>
      <c r="H327" s="3">
        <f>I327+J327+K327</f>
        <v>4839.1000000000004</v>
      </c>
      <c r="I327" s="3">
        <f>I328</f>
        <v>0</v>
      </c>
      <c r="J327" s="3">
        <f>J328</f>
        <v>0</v>
      </c>
      <c r="K327" s="3">
        <f>K328</f>
        <v>4839.1000000000004</v>
      </c>
      <c r="L327" s="3">
        <v>0</v>
      </c>
      <c r="M327" s="3">
        <f t="shared" si="130"/>
        <v>99.991734683335068</v>
      </c>
      <c r="N327" s="3">
        <v>0</v>
      </c>
      <c r="O327" s="3">
        <v>0</v>
      </c>
      <c r="P327" s="3">
        <f t="shared" si="134"/>
        <v>99.991734683335068</v>
      </c>
      <c r="Q327" s="3"/>
    </row>
    <row r="328" spans="1:17" s="18" customFormat="1" ht="18" customHeight="1" x14ac:dyDescent="0.25">
      <c r="A328" s="14"/>
      <c r="B328" s="16" t="s">
        <v>13</v>
      </c>
      <c r="C328" s="17">
        <f>C329+C330+C331+C332+C333</f>
        <v>4839.5</v>
      </c>
      <c r="D328" s="17">
        <f t="shared" ref="D328:L328" si="137">D329+D330+D331+D332+D333</f>
        <v>0</v>
      </c>
      <c r="E328" s="17">
        <f t="shared" si="137"/>
        <v>0</v>
      </c>
      <c r="F328" s="17">
        <f t="shared" si="137"/>
        <v>4839.5</v>
      </c>
      <c r="G328" s="17">
        <f t="shared" si="137"/>
        <v>0</v>
      </c>
      <c r="H328" s="17">
        <f t="shared" si="137"/>
        <v>4839.1000000000004</v>
      </c>
      <c r="I328" s="17">
        <f t="shared" si="137"/>
        <v>0</v>
      </c>
      <c r="J328" s="17">
        <f t="shared" si="137"/>
        <v>0</v>
      </c>
      <c r="K328" s="17">
        <f t="shared" si="137"/>
        <v>4839.1000000000004</v>
      </c>
      <c r="L328" s="17">
        <f t="shared" si="137"/>
        <v>0</v>
      </c>
      <c r="M328" s="17">
        <f t="shared" si="130"/>
        <v>99.991734683335068</v>
      </c>
      <c r="N328" s="17">
        <v>0</v>
      </c>
      <c r="O328" s="17">
        <v>0</v>
      </c>
      <c r="P328" s="17">
        <f t="shared" si="134"/>
        <v>99.991734683335068</v>
      </c>
      <c r="Q328" s="17"/>
    </row>
    <row r="329" spans="1:17" ht="34.5" customHeight="1" x14ac:dyDescent="0.25">
      <c r="A329" s="41" t="s">
        <v>79</v>
      </c>
      <c r="B329" s="20" t="s">
        <v>112</v>
      </c>
      <c r="C329" s="22">
        <f>D329+E329+F329+G329</f>
        <v>2159.6</v>
      </c>
      <c r="D329" s="22">
        <v>0</v>
      </c>
      <c r="E329" s="22">
        <v>0</v>
      </c>
      <c r="F329" s="22">
        <v>2159.6</v>
      </c>
      <c r="G329" s="22">
        <v>0</v>
      </c>
      <c r="H329" s="22">
        <f t="shared" ref="H329:H333" si="138">I329+J329+K329+L329</f>
        <v>2159.6</v>
      </c>
      <c r="I329" s="22">
        <v>0</v>
      </c>
      <c r="J329" s="22">
        <v>0</v>
      </c>
      <c r="K329" s="22">
        <v>2159.6</v>
      </c>
      <c r="L329" s="22">
        <v>0</v>
      </c>
      <c r="M329" s="22">
        <f t="shared" si="130"/>
        <v>100</v>
      </c>
      <c r="N329" s="22">
        <v>0</v>
      </c>
      <c r="O329" s="22">
        <v>0</v>
      </c>
      <c r="P329" s="22">
        <f t="shared" si="134"/>
        <v>100</v>
      </c>
      <c r="Q329" s="23"/>
    </row>
    <row r="330" spans="1:17" ht="47.25" customHeight="1" x14ac:dyDescent="0.25">
      <c r="A330" s="41" t="s">
        <v>80</v>
      </c>
      <c r="B330" s="20" t="s">
        <v>113</v>
      </c>
      <c r="C330" s="22">
        <f>D330+E330+F330+G330</f>
        <v>833</v>
      </c>
      <c r="D330" s="22">
        <v>0</v>
      </c>
      <c r="E330" s="22">
        <v>0</v>
      </c>
      <c r="F330" s="22">
        <v>833</v>
      </c>
      <c r="G330" s="22">
        <v>0</v>
      </c>
      <c r="H330" s="22">
        <f t="shared" si="138"/>
        <v>832.9</v>
      </c>
      <c r="I330" s="22">
        <v>0</v>
      </c>
      <c r="J330" s="22">
        <v>0</v>
      </c>
      <c r="K330" s="22">
        <v>832.9</v>
      </c>
      <c r="L330" s="22">
        <v>0</v>
      </c>
      <c r="M330" s="22">
        <f t="shared" si="130"/>
        <v>99.987995198079233</v>
      </c>
      <c r="N330" s="22">
        <v>0</v>
      </c>
      <c r="O330" s="22">
        <v>0</v>
      </c>
      <c r="P330" s="22">
        <f t="shared" si="134"/>
        <v>99.987995198079233</v>
      </c>
      <c r="Q330" s="22" t="s">
        <v>380</v>
      </c>
    </row>
    <row r="331" spans="1:17" ht="45" customHeight="1" x14ac:dyDescent="0.25">
      <c r="A331" s="41" t="s">
        <v>114</v>
      </c>
      <c r="B331" s="20" t="s">
        <v>115</v>
      </c>
      <c r="C331" s="22">
        <f>D331+E331+F331+G331</f>
        <v>556.5</v>
      </c>
      <c r="D331" s="22">
        <v>0</v>
      </c>
      <c r="E331" s="22">
        <v>0</v>
      </c>
      <c r="F331" s="22">
        <v>556.5</v>
      </c>
      <c r="G331" s="22">
        <v>0</v>
      </c>
      <c r="H331" s="22">
        <f t="shared" si="138"/>
        <v>556.4</v>
      </c>
      <c r="I331" s="22">
        <v>0</v>
      </c>
      <c r="J331" s="22">
        <v>0</v>
      </c>
      <c r="K331" s="22">
        <v>556.4</v>
      </c>
      <c r="L331" s="22">
        <v>0</v>
      </c>
      <c r="M331" s="22">
        <f t="shared" si="130"/>
        <v>99.98203054806828</v>
      </c>
      <c r="N331" s="22">
        <v>0</v>
      </c>
      <c r="O331" s="22">
        <v>0</v>
      </c>
      <c r="P331" s="22">
        <f t="shared" si="134"/>
        <v>99.98203054806828</v>
      </c>
      <c r="Q331" s="22" t="s">
        <v>380</v>
      </c>
    </row>
    <row r="332" spans="1:17" ht="48" customHeight="1" x14ac:dyDescent="0.25">
      <c r="A332" s="41" t="s">
        <v>116</v>
      </c>
      <c r="B332" s="20" t="s">
        <v>117</v>
      </c>
      <c r="C332" s="22">
        <f>D332+E332+F332+G332</f>
        <v>266.3</v>
      </c>
      <c r="D332" s="22">
        <v>0</v>
      </c>
      <c r="E332" s="22">
        <v>0</v>
      </c>
      <c r="F332" s="22">
        <v>266.3</v>
      </c>
      <c r="G332" s="22">
        <v>0</v>
      </c>
      <c r="H332" s="22">
        <f t="shared" si="138"/>
        <v>266.2</v>
      </c>
      <c r="I332" s="22">
        <v>0</v>
      </c>
      <c r="J332" s="22">
        <v>0</v>
      </c>
      <c r="K332" s="22">
        <v>266.2</v>
      </c>
      <c r="L332" s="22">
        <v>0</v>
      </c>
      <c r="M332" s="22">
        <f t="shared" si="130"/>
        <v>99.962448366503935</v>
      </c>
      <c r="N332" s="22">
        <v>0</v>
      </c>
      <c r="O332" s="22">
        <v>0</v>
      </c>
      <c r="P332" s="22">
        <f t="shared" si="134"/>
        <v>99.962448366503935</v>
      </c>
      <c r="Q332" s="22" t="s">
        <v>380</v>
      </c>
    </row>
    <row r="333" spans="1:17" ht="48" customHeight="1" x14ac:dyDescent="0.25">
      <c r="A333" s="41" t="s">
        <v>94</v>
      </c>
      <c r="B333" s="20" t="s">
        <v>372</v>
      </c>
      <c r="C333" s="22">
        <f>D333+E333+F333+G333</f>
        <v>1024.0999999999999</v>
      </c>
      <c r="D333" s="22">
        <v>0</v>
      </c>
      <c r="E333" s="22">
        <v>0</v>
      </c>
      <c r="F333" s="22">
        <v>1024.0999999999999</v>
      </c>
      <c r="G333" s="22">
        <v>0</v>
      </c>
      <c r="H333" s="22">
        <f t="shared" si="138"/>
        <v>1024</v>
      </c>
      <c r="I333" s="22">
        <v>0</v>
      </c>
      <c r="J333" s="22">
        <v>0</v>
      </c>
      <c r="K333" s="22">
        <v>1024</v>
      </c>
      <c r="L333" s="22">
        <v>0</v>
      </c>
      <c r="M333" s="22">
        <f t="shared" si="130"/>
        <v>99.990235328581207</v>
      </c>
      <c r="N333" s="22">
        <v>0</v>
      </c>
      <c r="O333" s="22">
        <v>0</v>
      </c>
      <c r="P333" s="22">
        <f t="shared" si="134"/>
        <v>99.990235328581207</v>
      </c>
      <c r="Q333" s="22" t="s">
        <v>380</v>
      </c>
    </row>
    <row r="334" spans="1:17" s="2" customFormat="1" ht="28.5" customHeight="1" x14ac:dyDescent="0.25">
      <c r="A334" s="14" t="s">
        <v>331</v>
      </c>
      <c r="B334" s="15" t="s">
        <v>12</v>
      </c>
      <c r="C334" s="3">
        <f t="shared" ref="C334:L334" si="139">C335+C337+C342</f>
        <v>193516.5</v>
      </c>
      <c r="D334" s="3">
        <f t="shared" si="139"/>
        <v>0</v>
      </c>
      <c r="E334" s="3">
        <f t="shared" si="139"/>
        <v>6370</v>
      </c>
      <c r="F334" s="3">
        <f t="shared" si="139"/>
        <v>187146.5</v>
      </c>
      <c r="G334" s="3">
        <f t="shared" si="139"/>
        <v>0</v>
      </c>
      <c r="H334" s="3">
        <f t="shared" si="139"/>
        <v>192699.92600000004</v>
      </c>
      <c r="I334" s="3">
        <f t="shared" si="139"/>
        <v>0</v>
      </c>
      <c r="J334" s="3">
        <f t="shared" si="139"/>
        <v>6370</v>
      </c>
      <c r="K334" s="3">
        <f t="shared" si="139"/>
        <v>186329.92600000001</v>
      </c>
      <c r="L334" s="3">
        <f t="shared" si="139"/>
        <v>0</v>
      </c>
      <c r="M334" s="3">
        <f t="shared" si="130"/>
        <v>99.578033914420743</v>
      </c>
      <c r="N334" s="3">
        <v>0</v>
      </c>
      <c r="O334" s="3">
        <f>J334/E334*100</f>
        <v>100</v>
      </c>
      <c r="P334" s="3">
        <f t="shared" si="134"/>
        <v>99.563671241514001</v>
      </c>
      <c r="Q334" s="3"/>
    </row>
    <row r="335" spans="1:17" s="18" customFormat="1" ht="16.5" customHeight="1" x14ac:dyDescent="0.25">
      <c r="A335" s="14"/>
      <c r="B335" s="16" t="s">
        <v>53</v>
      </c>
      <c r="C335" s="17">
        <f>C336</f>
        <v>132069.5</v>
      </c>
      <c r="D335" s="17">
        <f t="shared" ref="D335:I335" si="140">D336</f>
        <v>0</v>
      </c>
      <c r="E335" s="17">
        <f t="shared" si="140"/>
        <v>6370</v>
      </c>
      <c r="F335" s="17">
        <f t="shared" si="140"/>
        <v>125699.5</v>
      </c>
      <c r="G335" s="17">
        <v>0</v>
      </c>
      <c r="H335" s="17">
        <f t="shared" si="140"/>
        <v>132069.27000000002</v>
      </c>
      <c r="I335" s="17">
        <f t="shared" si="140"/>
        <v>0</v>
      </c>
      <c r="J335" s="17">
        <f>J336</f>
        <v>6370</v>
      </c>
      <c r="K335" s="17">
        <f>K336</f>
        <v>125699.27</v>
      </c>
      <c r="L335" s="17">
        <v>0</v>
      </c>
      <c r="M335" s="17">
        <f t="shared" si="130"/>
        <v>99.999825849268774</v>
      </c>
      <c r="N335" s="17">
        <v>0</v>
      </c>
      <c r="O335" s="17">
        <f>J335/E335*100</f>
        <v>100</v>
      </c>
      <c r="P335" s="17">
        <f t="shared" si="134"/>
        <v>99.999817023934071</v>
      </c>
      <c r="Q335" s="17"/>
    </row>
    <row r="336" spans="1:17" ht="107.25" customHeight="1" x14ac:dyDescent="0.25">
      <c r="A336" s="41" t="s">
        <v>79</v>
      </c>
      <c r="B336" s="20" t="s">
        <v>187</v>
      </c>
      <c r="C336" s="22">
        <f>D336+E336+F336+G336</f>
        <v>132069.5</v>
      </c>
      <c r="D336" s="22">
        <v>0</v>
      </c>
      <c r="E336" s="22">
        <v>6370</v>
      </c>
      <c r="F336" s="22">
        <v>125699.5</v>
      </c>
      <c r="G336" s="22">
        <v>0</v>
      </c>
      <c r="H336" s="22">
        <f>I336+J336+K336</f>
        <v>132069.27000000002</v>
      </c>
      <c r="I336" s="22">
        <v>0</v>
      </c>
      <c r="J336" s="22">
        <v>6370</v>
      </c>
      <c r="K336" s="22">
        <v>125699.27</v>
      </c>
      <c r="L336" s="22">
        <v>0</v>
      </c>
      <c r="M336" s="22">
        <f t="shared" si="130"/>
        <v>99.999825849268774</v>
      </c>
      <c r="N336" s="22">
        <v>0</v>
      </c>
      <c r="O336" s="22">
        <f>J336/E336*100</f>
        <v>100</v>
      </c>
      <c r="P336" s="22">
        <f t="shared" si="134"/>
        <v>99.999817023934071</v>
      </c>
      <c r="Q336" s="25" t="s">
        <v>430</v>
      </c>
    </row>
    <row r="337" spans="1:17" s="18" customFormat="1" ht="59.25" customHeight="1" x14ac:dyDescent="0.25">
      <c r="A337" s="14"/>
      <c r="B337" s="16" t="s">
        <v>188</v>
      </c>
      <c r="C337" s="17">
        <f>C338+C339+C341+C340</f>
        <v>46046.5</v>
      </c>
      <c r="D337" s="17">
        <f t="shared" ref="D337:J337" si="141">D338+D339+D341+D340</f>
        <v>0</v>
      </c>
      <c r="E337" s="17">
        <f t="shared" si="141"/>
        <v>0</v>
      </c>
      <c r="F337" s="17">
        <f t="shared" si="141"/>
        <v>46046.5</v>
      </c>
      <c r="G337" s="17">
        <v>0</v>
      </c>
      <c r="H337" s="17">
        <f t="shared" si="141"/>
        <v>45230.2</v>
      </c>
      <c r="I337" s="17">
        <f t="shared" si="141"/>
        <v>0</v>
      </c>
      <c r="J337" s="17">
        <f t="shared" si="141"/>
        <v>0</v>
      </c>
      <c r="K337" s="17">
        <f>K338+K339+K340+K341</f>
        <v>45230.2</v>
      </c>
      <c r="L337" s="17">
        <v>0</v>
      </c>
      <c r="M337" s="17">
        <f t="shared" si="130"/>
        <v>98.227226825057272</v>
      </c>
      <c r="N337" s="17">
        <v>0</v>
      </c>
      <c r="O337" s="17">
        <v>0</v>
      </c>
      <c r="P337" s="17">
        <f t="shared" si="134"/>
        <v>98.227226825057272</v>
      </c>
      <c r="Q337" s="17"/>
    </row>
    <row r="338" spans="1:17" ht="49.5" customHeight="1" x14ac:dyDescent="0.25">
      <c r="A338" s="41" t="s">
        <v>79</v>
      </c>
      <c r="B338" s="20" t="s">
        <v>189</v>
      </c>
      <c r="C338" s="22">
        <f>D338+E338+F338+G338</f>
        <v>29776.6</v>
      </c>
      <c r="D338" s="22">
        <v>0</v>
      </c>
      <c r="E338" s="22">
        <v>0</v>
      </c>
      <c r="F338" s="22">
        <v>29776.6</v>
      </c>
      <c r="G338" s="22">
        <v>0</v>
      </c>
      <c r="H338" s="22">
        <f t="shared" ref="H338:H341" si="142">I338+J338+K338</f>
        <v>29720.9</v>
      </c>
      <c r="I338" s="22">
        <v>0</v>
      </c>
      <c r="J338" s="22">
        <v>0</v>
      </c>
      <c r="K338" s="22">
        <v>29720.9</v>
      </c>
      <c r="L338" s="22">
        <v>0</v>
      </c>
      <c r="M338" s="22">
        <f t="shared" si="130"/>
        <v>99.812940362566593</v>
      </c>
      <c r="N338" s="22">
        <v>0</v>
      </c>
      <c r="O338" s="22">
        <v>0</v>
      </c>
      <c r="P338" s="22">
        <f t="shared" si="134"/>
        <v>99.812940362566593</v>
      </c>
      <c r="Q338" s="25" t="s">
        <v>479</v>
      </c>
    </row>
    <row r="339" spans="1:17" ht="105.75" customHeight="1" x14ac:dyDescent="0.25">
      <c r="A339" s="41" t="s">
        <v>80</v>
      </c>
      <c r="B339" s="20" t="s">
        <v>190</v>
      </c>
      <c r="C339" s="22">
        <f>F339</f>
        <v>11008.5</v>
      </c>
      <c r="D339" s="22">
        <v>0</v>
      </c>
      <c r="E339" s="22">
        <v>0</v>
      </c>
      <c r="F339" s="22">
        <v>11008.5</v>
      </c>
      <c r="G339" s="22">
        <v>0</v>
      </c>
      <c r="H339" s="22">
        <f t="shared" si="142"/>
        <v>10248.1</v>
      </c>
      <c r="I339" s="22">
        <v>0</v>
      </c>
      <c r="J339" s="22">
        <v>0</v>
      </c>
      <c r="K339" s="22">
        <v>10248.1</v>
      </c>
      <c r="L339" s="22">
        <v>0</v>
      </c>
      <c r="M339" s="22">
        <f t="shared" si="130"/>
        <v>93.092610255711492</v>
      </c>
      <c r="N339" s="22">
        <v>0</v>
      </c>
      <c r="O339" s="22">
        <v>0</v>
      </c>
      <c r="P339" s="22">
        <f t="shared" si="134"/>
        <v>93.092610255711492</v>
      </c>
      <c r="Q339" s="59" t="s">
        <v>480</v>
      </c>
    </row>
    <row r="340" spans="1:17" ht="45" customHeight="1" x14ac:dyDescent="0.25">
      <c r="A340" s="41" t="s">
        <v>114</v>
      </c>
      <c r="B340" s="20" t="s">
        <v>191</v>
      </c>
      <c r="C340" s="22">
        <f>F340</f>
        <v>5126.3</v>
      </c>
      <c r="D340" s="22">
        <v>0</v>
      </c>
      <c r="E340" s="22">
        <v>0</v>
      </c>
      <c r="F340" s="22">
        <v>5126.3</v>
      </c>
      <c r="G340" s="22">
        <v>0</v>
      </c>
      <c r="H340" s="22">
        <f t="shared" si="142"/>
        <v>5126.1000000000004</v>
      </c>
      <c r="I340" s="22">
        <v>0</v>
      </c>
      <c r="J340" s="22">
        <v>0</v>
      </c>
      <c r="K340" s="22">
        <v>5126.1000000000004</v>
      </c>
      <c r="L340" s="22">
        <v>0</v>
      </c>
      <c r="M340" s="22">
        <f t="shared" si="130"/>
        <v>99.996098550611549</v>
      </c>
      <c r="N340" s="22">
        <v>0</v>
      </c>
      <c r="O340" s="22">
        <v>0</v>
      </c>
      <c r="P340" s="22">
        <f t="shared" si="134"/>
        <v>99.996098550611549</v>
      </c>
      <c r="Q340" s="25" t="s">
        <v>430</v>
      </c>
    </row>
    <row r="341" spans="1:17" ht="46.5" customHeight="1" x14ac:dyDescent="0.25">
      <c r="A341" s="41" t="s">
        <v>116</v>
      </c>
      <c r="B341" s="20" t="s">
        <v>192</v>
      </c>
      <c r="C341" s="22">
        <f>F341</f>
        <v>135.1</v>
      </c>
      <c r="D341" s="22">
        <v>0</v>
      </c>
      <c r="E341" s="22">
        <v>0</v>
      </c>
      <c r="F341" s="22">
        <v>135.1</v>
      </c>
      <c r="G341" s="22">
        <v>0</v>
      </c>
      <c r="H341" s="22">
        <f t="shared" si="142"/>
        <v>135.1</v>
      </c>
      <c r="I341" s="22">
        <v>0</v>
      </c>
      <c r="J341" s="22">
        <v>0</v>
      </c>
      <c r="K341" s="22">
        <v>135.1</v>
      </c>
      <c r="L341" s="22">
        <v>0</v>
      </c>
      <c r="M341" s="22">
        <f t="shared" si="130"/>
        <v>100</v>
      </c>
      <c r="N341" s="22">
        <v>0</v>
      </c>
      <c r="O341" s="22">
        <v>0</v>
      </c>
      <c r="P341" s="22">
        <f t="shared" si="134"/>
        <v>100</v>
      </c>
      <c r="Q341" s="22"/>
    </row>
    <row r="342" spans="1:17" s="18" customFormat="1" ht="33" customHeight="1" x14ac:dyDescent="0.25">
      <c r="A342" s="4"/>
      <c r="B342" s="32" t="s">
        <v>20</v>
      </c>
      <c r="C342" s="17">
        <f>C343</f>
        <v>15400.5</v>
      </c>
      <c r="D342" s="17">
        <f t="shared" ref="D342:J342" si="143">D343</f>
        <v>0</v>
      </c>
      <c r="E342" s="17">
        <f t="shared" si="143"/>
        <v>0</v>
      </c>
      <c r="F342" s="17">
        <f t="shared" si="143"/>
        <v>15400.5</v>
      </c>
      <c r="G342" s="17">
        <v>0</v>
      </c>
      <c r="H342" s="17">
        <f t="shared" si="143"/>
        <v>15400.456</v>
      </c>
      <c r="I342" s="17">
        <f t="shared" si="143"/>
        <v>0</v>
      </c>
      <c r="J342" s="17">
        <f t="shared" si="143"/>
        <v>0</v>
      </c>
      <c r="K342" s="17">
        <f>K343</f>
        <v>15400.456</v>
      </c>
      <c r="L342" s="17">
        <v>0</v>
      </c>
      <c r="M342" s="17">
        <f t="shared" si="130"/>
        <v>99.999714294990426</v>
      </c>
      <c r="N342" s="17">
        <v>0</v>
      </c>
      <c r="O342" s="17">
        <v>0</v>
      </c>
      <c r="P342" s="17">
        <f t="shared" si="134"/>
        <v>99.999714294990426</v>
      </c>
      <c r="Q342" s="17"/>
    </row>
    <row r="343" spans="1:17" ht="63.75" customHeight="1" x14ac:dyDescent="0.25">
      <c r="A343" s="41" t="s">
        <v>79</v>
      </c>
      <c r="B343" s="20" t="s">
        <v>193</v>
      </c>
      <c r="C343" s="22">
        <f>D343+E343+F343+G343</f>
        <v>15400.5</v>
      </c>
      <c r="D343" s="22">
        <v>0</v>
      </c>
      <c r="E343" s="22">
        <v>0</v>
      </c>
      <c r="F343" s="22">
        <v>15400.5</v>
      </c>
      <c r="G343" s="22">
        <v>0</v>
      </c>
      <c r="H343" s="22">
        <f>I343+J343+K343+L343</f>
        <v>15400.456</v>
      </c>
      <c r="I343" s="22">
        <v>0</v>
      </c>
      <c r="J343" s="22">
        <v>0</v>
      </c>
      <c r="K343" s="22">
        <v>15400.456</v>
      </c>
      <c r="L343" s="22">
        <v>0</v>
      </c>
      <c r="M343" s="22">
        <f t="shared" si="130"/>
        <v>99.999714294990426</v>
      </c>
      <c r="N343" s="22">
        <v>0</v>
      </c>
      <c r="O343" s="22">
        <v>0</v>
      </c>
      <c r="P343" s="22">
        <f t="shared" si="134"/>
        <v>99.999714294990426</v>
      </c>
      <c r="Q343" s="22"/>
    </row>
    <row r="344" spans="1:17" s="2" customFormat="1" ht="28.5" customHeight="1" x14ac:dyDescent="0.25">
      <c r="A344" s="14" t="s">
        <v>512</v>
      </c>
      <c r="B344" s="15" t="s">
        <v>513</v>
      </c>
      <c r="C344" s="3">
        <f t="shared" ref="C344:L344" si="144">C345+C347+C352</f>
        <v>0</v>
      </c>
      <c r="D344" s="3">
        <f t="shared" si="144"/>
        <v>0</v>
      </c>
      <c r="E344" s="3">
        <f t="shared" si="144"/>
        <v>0</v>
      </c>
      <c r="F344" s="3">
        <f t="shared" si="144"/>
        <v>0</v>
      </c>
      <c r="G344" s="3">
        <f t="shared" si="144"/>
        <v>0</v>
      </c>
      <c r="H344" s="3">
        <f t="shared" si="144"/>
        <v>0</v>
      </c>
      <c r="I344" s="3">
        <f t="shared" si="144"/>
        <v>0</v>
      </c>
      <c r="J344" s="3">
        <f t="shared" si="144"/>
        <v>0</v>
      </c>
      <c r="K344" s="3">
        <f t="shared" si="144"/>
        <v>0</v>
      </c>
      <c r="L344" s="3">
        <f t="shared" si="144"/>
        <v>0</v>
      </c>
      <c r="M344" s="3">
        <v>0</v>
      </c>
      <c r="N344" s="3">
        <v>0</v>
      </c>
      <c r="O344" s="3">
        <v>0</v>
      </c>
      <c r="P344" s="3">
        <v>0</v>
      </c>
      <c r="Q344" s="3"/>
    </row>
    <row r="345" spans="1:17" s="18" customFormat="1" ht="16.5" customHeight="1" x14ac:dyDescent="0.25">
      <c r="A345" s="14"/>
      <c r="B345" s="16" t="s">
        <v>53</v>
      </c>
      <c r="C345" s="17">
        <f>C346</f>
        <v>0</v>
      </c>
      <c r="D345" s="17">
        <f t="shared" ref="D345:I345" si="145">D346</f>
        <v>0</v>
      </c>
      <c r="E345" s="17">
        <f t="shared" si="145"/>
        <v>0</v>
      </c>
      <c r="F345" s="17">
        <f t="shared" si="145"/>
        <v>0</v>
      </c>
      <c r="G345" s="17">
        <v>0</v>
      </c>
      <c r="H345" s="17">
        <f t="shared" si="145"/>
        <v>0</v>
      </c>
      <c r="I345" s="17">
        <f t="shared" si="145"/>
        <v>0</v>
      </c>
      <c r="J345" s="17">
        <f>J346</f>
        <v>0</v>
      </c>
      <c r="K345" s="17">
        <f>K346</f>
        <v>0</v>
      </c>
      <c r="L345" s="17">
        <v>0</v>
      </c>
      <c r="M345" s="17">
        <v>0</v>
      </c>
      <c r="N345" s="17">
        <v>0</v>
      </c>
      <c r="O345" s="17">
        <v>0</v>
      </c>
      <c r="P345" s="17">
        <v>0</v>
      </c>
      <c r="Q345" s="17"/>
    </row>
    <row r="346" spans="1:17" ht="58.5" customHeight="1" x14ac:dyDescent="0.25">
      <c r="A346" s="41" t="s">
        <v>514</v>
      </c>
      <c r="B346" s="20" t="s">
        <v>514</v>
      </c>
      <c r="C346" s="22">
        <v>0</v>
      </c>
      <c r="D346" s="22">
        <v>0</v>
      </c>
      <c r="E346" s="22">
        <v>0</v>
      </c>
      <c r="F346" s="22">
        <v>0</v>
      </c>
      <c r="G346" s="22">
        <v>0</v>
      </c>
      <c r="H346" s="22">
        <v>0</v>
      </c>
      <c r="I346" s="22">
        <v>0</v>
      </c>
      <c r="J346" s="22">
        <v>0</v>
      </c>
      <c r="K346" s="22">
        <v>0</v>
      </c>
      <c r="L346" s="22">
        <v>0</v>
      </c>
      <c r="M346" s="22">
        <v>0</v>
      </c>
      <c r="N346" s="22">
        <v>0</v>
      </c>
      <c r="O346" s="22">
        <v>0</v>
      </c>
      <c r="P346" s="22">
        <v>0</v>
      </c>
      <c r="Q346" s="25" t="s">
        <v>515</v>
      </c>
    </row>
    <row r="347" spans="1:17" ht="44.25" customHeight="1" x14ac:dyDescent="0.25"/>
    <row r="348" spans="1:17" s="61" customFormat="1" ht="42" customHeight="1" x14ac:dyDescent="0.3">
      <c r="A348" s="70" t="s">
        <v>65</v>
      </c>
      <c r="B348" s="70"/>
      <c r="C348" s="60"/>
      <c r="D348" s="60"/>
      <c r="E348" s="60"/>
      <c r="F348" s="60"/>
      <c r="G348" s="60"/>
      <c r="H348" s="60"/>
      <c r="I348" s="60"/>
      <c r="J348" s="60"/>
      <c r="K348" s="60"/>
      <c r="L348" s="60"/>
      <c r="M348" s="60"/>
      <c r="N348" s="60"/>
      <c r="O348" s="63" t="s">
        <v>64</v>
      </c>
      <c r="P348" s="63"/>
      <c r="Q348" s="63"/>
    </row>
  </sheetData>
  <mergeCells count="42">
    <mergeCell ref="F14:F15"/>
    <mergeCell ref="E14:E15"/>
    <mergeCell ref="D14:D15"/>
    <mergeCell ref="C14:C15"/>
    <mergeCell ref="B14:B15"/>
    <mergeCell ref="Q210:Q211"/>
    <mergeCell ref="A3:P3"/>
    <mergeCell ref="C4:N4"/>
    <mergeCell ref="O4:P4"/>
    <mergeCell ref="A5:A6"/>
    <mergeCell ref="B5:B6"/>
    <mergeCell ref="C5:G5"/>
    <mergeCell ref="H5:L5"/>
    <mergeCell ref="M5:P5"/>
    <mergeCell ref="Q5:Q6"/>
    <mergeCell ref="M14:M15"/>
    <mergeCell ref="K14:K15"/>
    <mergeCell ref="J14:J15"/>
    <mergeCell ref="I14:I15"/>
    <mergeCell ref="H14:H15"/>
    <mergeCell ref="A14:A15"/>
    <mergeCell ref="N14:N15"/>
    <mergeCell ref="P210:P211"/>
    <mergeCell ref="M210:M211"/>
    <mergeCell ref="N210:N211"/>
    <mergeCell ref="O210:O211"/>
    <mergeCell ref="L1:P1"/>
    <mergeCell ref="O348:Q348"/>
    <mergeCell ref="A210:A211"/>
    <mergeCell ref="B210:B211"/>
    <mergeCell ref="C210:C211"/>
    <mergeCell ref="D210:D211"/>
    <mergeCell ref="E210:E211"/>
    <mergeCell ref="F210:F211"/>
    <mergeCell ref="H210:H211"/>
    <mergeCell ref="A348:B348"/>
    <mergeCell ref="I210:I211"/>
    <mergeCell ref="J210:J211"/>
    <mergeCell ref="K210:K211"/>
    <mergeCell ref="Q14:Q15"/>
    <mergeCell ref="P14:P15"/>
    <mergeCell ref="O14:O15"/>
  </mergeCells>
  <pageMargins left="0.78740157480314965" right="0.78740157480314965" top="1.1811023622047245" bottom="0.39370078740157483" header="0.31496062992125984" footer="0.31496062992125984"/>
  <pageSetup paperSize="9" scale="5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OVFK10</cp:lastModifiedBy>
  <cp:lastPrinted>2023-03-14T05:57:51Z</cp:lastPrinted>
  <dcterms:created xsi:type="dcterms:W3CDTF">2018-03-05T17:06:17Z</dcterms:created>
  <dcterms:modified xsi:type="dcterms:W3CDTF">2023-08-24T12:48:47Z</dcterms:modified>
</cp:coreProperties>
</file>