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умейко\моя рабочая папка\муниципальные программы\Мониторинг МП\2022 год\2022 год\МО\СВОД\сайт\"/>
    </mc:Choice>
  </mc:AlternateContent>
  <bookViews>
    <workbookView xWindow="0" yWindow="0" windowWidth="24240" windowHeight="11730"/>
  </bookViews>
  <sheets>
    <sheet name="Лист1" sheetId="8" r:id="rId1"/>
  </sheets>
  <definedNames>
    <definedName name="_xlnm.Print_Titles" localSheetId="0">Лист1!$5:$7</definedName>
    <definedName name="_xlnm.Print_Area" localSheetId="0">Лист1!$A$1:$Q$348</definedName>
  </definedNames>
  <calcPr calcId="162913"/>
</workbook>
</file>

<file path=xl/calcChain.xml><?xml version="1.0" encoding="utf-8"?>
<calcChain xmlns="http://schemas.openxmlformats.org/spreadsheetml/2006/main">
  <c r="K218" i="8" l="1"/>
  <c r="K220" i="8"/>
  <c r="K205" i="8" s="1"/>
  <c r="K345" i="8" l="1"/>
  <c r="J345" i="8"/>
  <c r="I345" i="8"/>
  <c r="I344" i="8" s="1"/>
  <c r="H345" i="8"/>
  <c r="H344" i="8" s="1"/>
  <c r="F345" i="8"/>
  <c r="E345" i="8"/>
  <c r="D345" i="8"/>
  <c r="C345" i="8"/>
  <c r="L344" i="8"/>
  <c r="K344" i="8"/>
  <c r="J344" i="8"/>
  <c r="G344" i="8"/>
  <c r="E344" i="8"/>
  <c r="D344" i="8"/>
  <c r="C344" i="8"/>
  <c r="F344" i="8" l="1"/>
  <c r="J220" i="8" l="1"/>
  <c r="I220" i="8"/>
  <c r="G220" i="8"/>
  <c r="F220" i="8"/>
  <c r="E220" i="8"/>
  <c r="D220" i="8"/>
  <c r="P223" i="8"/>
  <c r="H223" i="8"/>
  <c r="C223" i="8"/>
  <c r="P222" i="8"/>
  <c r="H222" i="8"/>
  <c r="C222" i="8"/>
  <c r="M223" i="8" l="1"/>
  <c r="M222" i="8"/>
  <c r="K235" i="8"/>
  <c r="J235" i="8"/>
  <c r="I235" i="8"/>
  <c r="G235" i="8"/>
  <c r="F235" i="8"/>
  <c r="E235" i="8"/>
  <c r="D235" i="8"/>
  <c r="C64" i="8" l="1"/>
  <c r="O61" i="8"/>
  <c r="N61" i="8"/>
  <c r="L187" i="8"/>
  <c r="K187" i="8"/>
  <c r="J187" i="8"/>
  <c r="I187" i="8"/>
  <c r="G187" i="8"/>
  <c r="F187" i="8"/>
  <c r="E187" i="8"/>
  <c r="D187" i="8"/>
  <c r="K293" i="8" l="1"/>
  <c r="J293" i="8"/>
  <c r="I293" i="8"/>
  <c r="G293" i="8"/>
  <c r="F293" i="8"/>
  <c r="E293" i="8"/>
  <c r="D293" i="8"/>
  <c r="K285" i="8"/>
  <c r="J285" i="8"/>
  <c r="I285" i="8"/>
  <c r="G285" i="8"/>
  <c r="F285" i="8"/>
  <c r="E285" i="8"/>
  <c r="D285" i="8"/>
  <c r="O292" i="8"/>
  <c r="O291" i="8"/>
  <c r="H290" i="8"/>
  <c r="H289" i="8"/>
  <c r="H288" i="8"/>
  <c r="O290" i="8"/>
  <c r="P286" i="8"/>
  <c r="H286" i="8"/>
  <c r="C286" i="8"/>
  <c r="M286" i="8" l="1"/>
  <c r="H285" i="8"/>
  <c r="K166" i="8"/>
  <c r="J166" i="8"/>
  <c r="I166" i="8"/>
  <c r="G166" i="8"/>
  <c r="F166" i="8"/>
  <c r="E166" i="8"/>
  <c r="D166" i="8"/>
  <c r="K282" i="8" l="1"/>
  <c r="J282" i="8"/>
  <c r="I282" i="8"/>
  <c r="G282" i="8"/>
  <c r="F282" i="8"/>
  <c r="E282" i="8"/>
  <c r="D282" i="8"/>
  <c r="H119" i="8" l="1"/>
  <c r="O263" i="8"/>
  <c r="K13" i="8"/>
  <c r="J13" i="8"/>
  <c r="I13" i="8"/>
  <c r="G13" i="8"/>
  <c r="F13" i="8"/>
  <c r="E13" i="8"/>
  <c r="D13" i="8"/>
  <c r="N46" i="8"/>
  <c r="O46" i="8"/>
  <c r="H46" i="8"/>
  <c r="C46" i="8"/>
  <c r="O42" i="8"/>
  <c r="P38" i="8"/>
  <c r="H34" i="8"/>
  <c r="M46" i="8" l="1"/>
  <c r="P16" i="8" l="1"/>
  <c r="K249" i="8" l="1"/>
  <c r="J249" i="8"/>
  <c r="I249" i="8"/>
  <c r="G249" i="8"/>
  <c r="F249" i="8"/>
  <c r="E249" i="8"/>
  <c r="D249" i="8"/>
  <c r="K257" i="8"/>
  <c r="J257" i="8"/>
  <c r="I257" i="8"/>
  <c r="K10" i="8" l="1"/>
  <c r="J10" i="8"/>
  <c r="I10" i="8"/>
  <c r="G10" i="8"/>
  <c r="F10" i="8"/>
  <c r="E10" i="8"/>
  <c r="D10" i="8"/>
  <c r="G9" i="8" l="1"/>
  <c r="G12" i="8"/>
  <c r="G51" i="8"/>
  <c r="G78" i="8"/>
  <c r="G82" i="8"/>
  <c r="G85" i="8"/>
  <c r="G93" i="8"/>
  <c r="G92" i="8" s="1"/>
  <c r="G108" i="8"/>
  <c r="G132" i="8"/>
  <c r="G140" i="8"/>
  <c r="G138" i="8" s="1"/>
  <c r="G137" i="8" s="1"/>
  <c r="G156" i="8"/>
  <c r="G164" i="8"/>
  <c r="G170" i="8"/>
  <c r="G169" i="8" s="1"/>
  <c r="G176" i="8"/>
  <c r="G175" i="8" s="1"/>
  <c r="G182" i="8"/>
  <c r="G186" i="8"/>
  <c r="G192" i="8"/>
  <c r="G200" i="8"/>
  <c r="G215" i="8"/>
  <c r="G218" i="8"/>
  <c r="G225" i="8"/>
  <c r="G228" i="8"/>
  <c r="G231" i="8"/>
  <c r="G237" i="8"/>
  <c r="G245" i="8"/>
  <c r="G244" i="8" s="1"/>
  <c r="G257" i="8"/>
  <c r="G259" i="8"/>
  <c r="G267" i="8"/>
  <c r="G271" i="8"/>
  <c r="G276" i="8"/>
  <c r="G297" i="8"/>
  <c r="G308" i="8"/>
  <c r="G240" i="8"/>
  <c r="G239" i="8" s="1"/>
  <c r="G317" i="8"/>
  <c r="G323" i="8"/>
  <c r="G325" i="8"/>
  <c r="G328" i="8"/>
  <c r="G334" i="8"/>
  <c r="G205" i="8" l="1"/>
  <c r="G50" i="8"/>
  <c r="G230" i="8"/>
  <c r="G107" i="8"/>
  <c r="G191" i="8"/>
  <c r="G248" i="8"/>
  <c r="G155" i="8"/>
  <c r="P343" i="8"/>
  <c r="H343" i="8"/>
  <c r="H342" i="8" s="1"/>
  <c r="C343" i="8"/>
  <c r="C342" i="8" s="1"/>
  <c r="K342" i="8"/>
  <c r="J342" i="8"/>
  <c r="I342" i="8"/>
  <c r="F342" i="8"/>
  <c r="E342" i="8"/>
  <c r="D342" i="8"/>
  <c r="P341" i="8"/>
  <c r="H341" i="8"/>
  <c r="C341" i="8"/>
  <c r="P340" i="8"/>
  <c r="H340" i="8"/>
  <c r="C340" i="8"/>
  <c r="P339" i="8"/>
  <c r="H339" i="8"/>
  <c r="C339" i="8"/>
  <c r="P338" i="8"/>
  <c r="H338" i="8"/>
  <c r="C338" i="8"/>
  <c r="K337" i="8"/>
  <c r="J337" i="8"/>
  <c r="I337" i="8"/>
  <c r="F337" i="8"/>
  <c r="E337" i="8"/>
  <c r="D337" i="8"/>
  <c r="P336" i="8"/>
  <c r="O336" i="8"/>
  <c r="H336" i="8"/>
  <c r="H335" i="8" s="1"/>
  <c r="C336" i="8"/>
  <c r="K335" i="8"/>
  <c r="J335" i="8"/>
  <c r="I335" i="8"/>
  <c r="F335" i="8"/>
  <c r="E335" i="8"/>
  <c r="D335" i="8"/>
  <c r="L334" i="8"/>
  <c r="P333" i="8"/>
  <c r="H333" i="8"/>
  <c r="C333" i="8"/>
  <c r="P332" i="8"/>
  <c r="H332" i="8"/>
  <c r="C332" i="8"/>
  <c r="P331" i="8"/>
  <c r="H331" i="8"/>
  <c r="C331" i="8"/>
  <c r="P330" i="8"/>
  <c r="H330" i="8"/>
  <c r="C330" i="8"/>
  <c r="P329" i="8"/>
  <c r="H329" i="8"/>
  <c r="C329" i="8"/>
  <c r="L328" i="8"/>
  <c r="K328" i="8"/>
  <c r="K327" i="8" s="1"/>
  <c r="J328" i="8"/>
  <c r="J327" i="8" s="1"/>
  <c r="I328" i="8"/>
  <c r="I327" i="8" s="1"/>
  <c r="F328" i="8"/>
  <c r="F327" i="8" s="1"/>
  <c r="E328" i="8"/>
  <c r="E327" i="8" s="1"/>
  <c r="D328" i="8"/>
  <c r="D327" i="8" s="1"/>
  <c r="P326" i="8"/>
  <c r="H326" i="8"/>
  <c r="H325" i="8" s="1"/>
  <c r="C326" i="8"/>
  <c r="L325" i="8"/>
  <c r="K325" i="8"/>
  <c r="J325" i="8"/>
  <c r="I325" i="8"/>
  <c r="F325" i="8"/>
  <c r="E325" i="8"/>
  <c r="D325" i="8"/>
  <c r="P324" i="8"/>
  <c r="H324" i="8"/>
  <c r="H323" i="8" s="1"/>
  <c r="C324" i="8"/>
  <c r="K323" i="8"/>
  <c r="J323" i="8"/>
  <c r="I323" i="8"/>
  <c r="F323" i="8"/>
  <c r="E323" i="8"/>
  <c r="D323" i="8"/>
  <c r="P321" i="8"/>
  <c r="H321" i="8"/>
  <c r="C321" i="8"/>
  <c r="P320" i="8"/>
  <c r="H320" i="8"/>
  <c r="C320" i="8"/>
  <c r="P319" i="8"/>
  <c r="H319" i="8"/>
  <c r="C319" i="8"/>
  <c r="P318" i="8"/>
  <c r="H318" i="8"/>
  <c r="C318" i="8"/>
  <c r="L317" i="8"/>
  <c r="K317" i="8"/>
  <c r="J317" i="8"/>
  <c r="J316" i="8" s="1"/>
  <c r="I317" i="8"/>
  <c r="I316" i="8" s="1"/>
  <c r="F317" i="8"/>
  <c r="F316" i="8" s="1"/>
  <c r="E317" i="8"/>
  <c r="E316" i="8" s="1"/>
  <c r="D317" i="8"/>
  <c r="D316" i="8" s="1"/>
  <c r="P315" i="8"/>
  <c r="H315" i="8"/>
  <c r="C315" i="8"/>
  <c r="P314" i="8"/>
  <c r="H314" i="8"/>
  <c r="C314" i="8"/>
  <c r="O313" i="8"/>
  <c r="N313" i="8"/>
  <c r="K313" i="8"/>
  <c r="J313" i="8"/>
  <c r="I313" i="8"/>
  <c r="F313" i="8"/>
  <c r="E313" i="8"/>
  <c r="D313" i="8"/>
  <c r="K312" i="8"/>
  <c r="J312" i="8"/>
  <c r="I312" i="8"/>
  <c r="F312" i="8"/>
  <c r="E312" i="8"/>
  <c r="D312" i="8"/>
  <c r="P243" i="8"/>
  <c r="H243" i="8"/>
  <c r="C243" i="8"/>
  <c r="P242" i="8"/>
  <c r="H242" i="8"/>
  <c r="C242" i="8"/>
  <c r="P241" i="8"/>
  <c r="H241" i="8"/>
  <c r="C241" i="8"/>
  <c r="O240" i="8"/>
  <c r="N240" i="8"/>
  <c r="L240" i="8"/>
  <c r="K240" i="8"/>
  <c r="K239" i="8" s="1"/>
  <c r="J240" i="8"/>
  <c r="J239" i="8" s="1"/>
  <c r="I240" i="8"/>
  <c r="I239" i="8" s="1"/>
  <c r="F240" i="8"/>
  <c r="F239" i="8" s="1"/>
  <c r="E240" i="8"/>
  <c r="E239" i="8" s="1"/>
  <c r="D240" i="8"/>
  <c r="D239" i="8" s="1"/>
  <c r="P311" i="8"/>
  <c r="H311" i="8"/>
  <c r="C311" i="8"/>
  <c r="P310" i="8"/>
  <c r="H310" i="8"/>
  <c r="C310" i="8"/>
  <c r="P309" i="8"/>
  <c r="H309" i="8"/>
  <c r="C309" i="8"/>
  <c r="O308" i="8"/>
  <c r="N308" i="8"/>
  <c r="K308" i="8"/>
  <c r="J308" i="8"/>
  <c r="J307" i="8" s="1"/>
  <c r="I308" i="8"/>
  <c r="F308" i="8"/>
  <c r="F307" i="8" s="1"/>
  <c r="E308" i="8"/>
  <c r="E307" i="8" s="1"/>
  <c r="D308" i="8"/>
  <c r="D307" i="8" s="1"/>
  <c r="O307" i="8"/>
  <c r="N307" i="8"/>
  <c r="I307" i="8"/>
  <c r="P306" i="8"/>
  <c r="H306" i="8"/>
  <c r="C306" i="8"/>
  <c r="P305" i="8"/>
  <c r="H305" i="8"/>
  <c r="C305" i="8"/>
  <c r="P304" i="8"/>
  <c r="H304" i="8"/>
  <c r="C304" i="8"/>
  <c r="P303" i="8"/>
  <c r="H303" i="8"/>
  <c r="C303" i="8"/>
  <c r="P302" i="8"/>
  <c r="H302" i="8"/>
  <c r="C302" i="8"/>
  <c r="P301" i="8"/>
  <c r="H301" i="8"/>
  <c r="C301" i="8"/>
  <c r="P300" i="8"/>
  <c r="H300" i="8"/>
  <c r="C300" i="8"/>
  <c r="P299" i="8"/>
  <c r="H299" i="8"/>
  <c r="C299" i="8"/>
  <c r="P298" i="8"/>
  <c r="H298" i="8"/>
  <c r="C298" i="8"/>
  <c r="L297" i="8"/>
  <c r="K297" i="8"/>
  <c r="J297" i="8"/>
  <c r="J296" i="8" s="1"/>
  <c r="I297" i="8"/>
  <c r="I296" i="8" s="1"/>
  <c r="F297" i="8"/>
  <c r="F296" i="8" s="1"/>
  <c r="E297" i="8"/>
  <c r="E296" i="8" s="1"/>
  <c r="D297" i="8"/>
  <c r="D296" i="8" s="1"/>
  <c r="K296" i="8"/>
  <c r="P295" i="8"/>
  <c r="H295" i="8"/>
  <c r="C295" i="8"/>
  <c r="P294" i="8"/>
  <c r="H294" i="8"/>
  <c r="C294" i="8"/>
  <c r="P292" i="8"/>
  <c r="H292" i="8"/>
  <c r="C292" i="8"/>
  <c r="P291" i="8"/>
  <c r="H291" i="8"/>
  <c r="C291" i="8"/>
  <c r="P290" i="8"/>
  <c r="C290" i="8"/>
  <c r="C289" i="8"/>
  <c r="C288" i="8"/>
  <c r="P287" i="8"/>
  <c r="H287" i="8"/>
  <c r="C287" i="8"/>
  <c r="H283" i="8"/>
  <c r="H282" i="8" s="1"/>
  <c r="C283" i="8"/>
  <c r="C282" i="8" s="1"/>
  <c r="L282" i="8"/>
  <c r="J281" i="8"/>
  <c r="I281" i="8"/>
  <c r="F281" i="8"/>
  <c r="E281" i="8"/>
  <c r="D281" i="8"/>
  <c r="K281" i="8"/>
  <c r="P280" i="8"/>
  <c r="H280" i="8"/>
  <c r="C280" i="8"/>
  <c r="P279" i="8"/>
  <c r="H279" i="8"/>
  <c r="C279" i="8"/>
  <c r="P278" i="8"/>
  <c r="H278" i="8"/>
  <c r="C278" i="8"/>
  <c r="P277" i="8"/>
  <c r="H277" i="8"/>
  <c r="C277" i="8"/>
  <c r="K276" i="8"/>
  <c r="K275" i="8" s="1"/>
  <c r="J276" i="8"/>
  <c r="J275" i="8" s="1"/>
  <c r="I276" i="8"/>
  <c r="I275" i="8" s="1"/>
  <c r="F276" i="8"/>
  <c r="F275" i="8" s="1"/>
  <c r="E276" i="8"/>
  <c r="E275" i="8" s="1"/>
  <c r="D276" i="8"/>
  <c r="D275" i="8" s="1"/>
  <c r="P274" i="8"/>
  <c r="H274" i="8"/>
  <c r="C274" i="8"/>
  <c r="P273" i="8"/>
  <c r="H273" i="8"/>
  <c r="C273" i="8"/>
  <c r="P272" i="8"/>
  <c r="H272" i="8"/>
  <c r="C272" i="8"/>
  <c r="L271" i="8"/>
  <c r="K271" i="8"/>
  <c r="K270" i="8" s="1"/>
  <c r="J271" i="8"/>
  <c r="J270" i="8" s="1"/>
  <c r="I271" i="8"/>
  <c r="I270" i="8" s="1"/>
  <c r="F271" i="8"/>
  <c r="F270" i="8" s="1"/>
  <c r="E271" i="8"/>
  <c r="E270" i="8" s="1"/>
  <c r="D271" i="8"/>
  <c r="D270" i="8" s="1"/>
  <c r="P269" i="8"/>
  <c r="H269" i="8"/>
  <c r="C269" i="8"/>
  <c r="P268" i="8"/>
  <c r="H268" i="8"/>
  <c r="C268" i="8"/>
  <c r="L267" i="8"/>
  <c r="K267" i="8"/>
  <c r="J267" i="8"/>
  <c r="J266" i="8" s="1"/>
  <c r="I267" i="8"/>
  <c r="I266" i="8" s="1"/>
  <c r="F267" i="8"/>
  <c r="F266" i="8" s="1"/>
  <c r="E267" i="8"/>
  <c r="E266" i="8" s="1"/>
  <c r="D267" i="8"/>
  <c r="D266" i="8" s="1"/>
  <c r="P265" i="8"/>
  <c r="H265" i="8"/>
  <c r="C265" i="8"/>
  <c r="P264" i="8"/>
  <c r="H264" i="8"/>
  <c r="C264" i="8"/>
  <c r="P263" i="8"/>
  <c r="H263" i="8"/>
  <c r="C263" i="8"/>
  <c r="K262" i="8"/>
  <c r="K261" i="8" s="1"/>
  <c r="J262" i="8"/>
  <c r="I262" i="8"/>
  <c r="I261" i="8" s="1"/>
  <c r="F262" i="8"/>
  <c r="F261" i="8" s="1"/>
  <c r="E262" i="8"/>
  <c r="E261" i="8" s="1"/>
  <c r="D262" i="8"/>
  <c r="D261" i="8" s="1"/>
  <c r="P260" i="8"/>
  <c r="H260" i="8"/>
  <c r="C260" i="8"/>
  <c r="C259" i="8" s="1"/>
  <c r="K259" i="8"/>
  <c r="J259" i="8"/>
  <c r="I259" i="8"/>
  <c r="F259" i="8"/>
  <c r="E259" i="8"/>
  <c r="D259" i="8"/>
  <c r="O258" i="8"/>
  <c r="H258" i="8"/>
  <c r="C258" i="8"/>
  <c r="C257" i="8" s="1"/>
  <c r="L257" i="8"/>
  <c r="F257" i="8"/>
  <c r="E257" i="8"/>
  <c r="D257" i="8"/>
  <c r="P256" i="8"/>
  <c r="H256" i="8"/>
  <c r="C256" i="8"/>
  <c r="P255" i="8"/>
  <c r="H255" i="8"/>
  <c r="C255" i="8"/>
  <c r="P254" i="8"/>
  <c r="H254" i="8"/>
  <c r="C254" i="8"/>
  <c r="P253" i="8"/>
  <c r="H253" i="8"/>
  <c r="C253" i="8"/>
  <c r="P252" i="8"/>
  <c r="H252" i="8"/>
  <c r="C252" i="8"/>
  <c r="P251" i="8"/>
  <c r="H251" i="8"/>
  <c r="C251" i="8"/>
  <c r="P250" i="8"/>
  <c r="H250" i="8"/>
  <c r="C250" i="8"/>
  <c r="L249" i="8"/>
  <c r="P247" i="8"/>
  <c r="H247" i="8"/>
  <c r="C247" i="8"/>
  <c r="P246" i="8"/>
  <c r="H246" i="8"/>
  <c r="C246" i="8"/>
  <c r="L245" i="8"/>
  <c r="L244" i="8" s="1"/>
  <c r="K245" i="8"/>
  <c r="J245" i="8"/>
  <c r="J244" i="8" s="1"/>
  <c r="I245" i="8"/>
  <c r="I244" i="8" s="1"/>
  <c r="F245" i="8"/>
  <c r="F244" i="8" s="1"/>
  <c r="E245" i="8"/>
  <c r="E244" i="8" s="1"/>
  <c r="D245" i="8"/>
  <c r="D244" i="8" s="1"/>
  <c r="P238" i="8"/>
  <c r="H238" i="8"/>
  <c r="C238" i="8"/>
  <c r="C237" i="8" s="1"/>
  <c r="K237" i="8"/>
  <c r="J237" i="8"/>
  <c r="I237" i="8"/>
  <c r="F237" i="8"/>
  <c r="E237" i="8"/>
  <c r="D237" i="8"/>
  <c r="P236" i="8"/>
  <c r="O236" i="8"/>
  <c r="N236" i="8"/>
  <c r="H236" i="8"/>
  <c r="H235" i="8" s="1"/>
  <c r="C236" i="8"/>
  <c r="C235" i="8" s="1"/>
  <c r="L235" i="8"/>
  <c r="P234" i="8"/>
  <c r="H234" i="8"/>
  <c r="C234" i="8"/>
  <c r="P233" i="8"/>
  <c r="H233" i="8"/>
  <c r="C233" i="8"/>
  <c r="P232" i="8"/>
  <c r="H232" i="8"/>
  <c r="C232" i="8"/>
  <c r="L231" i="8"/>
  <c r="K231" i="8"/>
  <c r="J231" i="8"/>
  <c r="I231" i="8"/>
  <c r="F231" i="8"/>
  <c r="E231" i="8"/>
  <c r="D231" i="8"/>
  <c r="P229" i="8"/>
  <c r="H229" i="8"/>
  <c r="H228" i="8" s="1"/>
  <c r="C229" i="8"/>
  <c r="C228" i="8" s="1"/>
  <c r="K228" i="8"/>
  <c r="J228" i="8"/>
  <c r="I228" i="8"/>
  <c r="F228" i="8"/>
  <c r="E228" i="8"/>
  <c r="D228" i="8"/>
  <c r="P227" i="8"/>
  <c r="H227" i="8"/>
  <c r="C227" i="8"/>
  <c r="P226" i="8"/>
  <c r="H226" i="8"/>
  <c r="C226" i="8"/>
  <c r="L225" i="8"/>
  <c r="K225" i="8"/>
  <c r="J225" i="8"/>
  <c r="I225" i="8"/>
  <c r="F225" i="8"/>
  <c r="E225" i="8"/>
  <c r="D225" i="8"/>
  <c r="P221" i="8"/>
  <c r="H221" i="8"/>
  <c r="H220" i="8" s="1"/>
  <c r="C221" i="8"/>
  <c r="C220" i="8" s="1"/>
  <c r="M220" i="8" s="1"/>
  <c r="L220" i="8"/>
  <c r="K204" i="8"/>
  <c r="P219" i="8"/>
  <c r="H219" i="8"/>
  <c r="C219" i="8"/>
  <c r="L218" i="8"/>
  <c r="J218" i="8"/>
  <c r="I218" i="8"/>
  <c r="F218" i="8"/>
  <c r="P218" i="8" s="1"/>
  <c r="E218" i="8"/>
  <c r="D218" i="8"/>
  <c r="P217" i="8"/>
  <c r="H217" i="8"/>
  <c r="C217" i="8"/>
  <c r="P216" i="8"/>
  <c r="H216" i="8"/>
  <c r="C216" i="8"/>
  <c r="J215" i="8"/>
  <c r="J205" i="8" s="1"/>
  <c r="I215" i="8"/>
  <c r="F215" i="8"/>
  <c r="E215" i="8"/>
  <c r="D215" i="8"/>
  <c r="P214" i="8"/>
  <c r="H214" i="8"/>
  <c r="C214" i="8"/>
  <c r="P213" i="8"/>
  <c r="H213" i="8"/>
  <c r="C213" i="8"/>
  <c r="P212" i="8"/>
  <c r="O212" i="8"/>
  <c r="H212" i="8"/>
  <c r="C212" i="8"/>
  <c r="P210" i="8"/>
  <c r="O210" i="8"/>
  <c r="H210" i="8"/>
  <c r="C210" i="8"/>
  <c r="P209" i="8"/>
  <c r="H209" i="8"/>
  <c r="C209" i="8"/>
  <c r="P208" i="8"/>
  <c r="H208" i="8"/>
  <c r="C208" i="8"/>
  <c r="P207" i="8"/>
  <c r="H207" i="8"/>
  <c r="C207" i="8"/>
  <c r="P206" i="8"/>
  <c r="H206" i="8"/>
  <c r="C206" i="8"/>
  <c r="O203" i="8"/>
  <c r="H203" i="8"/>
  <c r="C203" i="8"/>
  <c r="O202" i="8"/>
  <c r="H202" i="8"/>
  <c r="C202" i="8"/>
  <c r="O201" i="8"/>
  <c r="H201" i="8"/>
  <c r="C201" i="8"/>
  <c r="L200" i="8"/>
  <c r="K200" i="8"/>
  <c r="J200" i="8"/>
  <c r="I200" i="8"/>
  <c r="F200" i="8"/>
  <c r="E200" i="8"/>
  <c r="D200" i="8"/>
  <c r="P199" i="8"/>
  <c r="H199" i="8"/>
  <c r="H198" i="8" s="1"/>
  <c r="C199" i="8"/>
  <c r="K198" i="8"/>
  <c r="J198" i="8"/>
  <c r="I198" i="8"/>
  <c r="F198" i="8"/>
  <c r="E198" i="8"/>
  <c r="D198" i="8"/>
  <c r="H197" i="8"/>
  <c r="C197" i="8"/>
  <c r="C196" i="8" s="1"/>
  <c r="K196" i="8"/>
  <c r="J196" i="8"/>
  <c r="I196" i="8"/>
  <c r="E196" i="8"/>
  <c r="D196" i="8"/>
  <c r="P195" i="8"/>
  <c r="H195" i="8"/>
  <c r="C195" i="8"/>
  <c r="P194" i="8"/>
  <c r="H194" i="8"/>
  <c r="C194" i="8"/>
  <c r="P193" i="8"/>
  <c r="H193" i="8"/>
  <c r="C193" i="8"/>
  <c r="L192" i="8"/>
  <c r="K192" i="8"/>
  <c r="J192" i="8"/>
  <c r="I192" i="8"/>
  <c r="F192" i="8"/>
  <c r="E192" i="8"/>
  <c r="D192" i="8"/>
  <c r="P190" i="8"/>
  <c r="H190" i="8"/>
  <c r="C190" i="8"/>
  <c r="P189" i="8"/>
  <c r="H189" i="8"/>
  <c r="C189" i="8"/>
  <c r="P188" i="8"/>
  <c r="H188" i="8"/>
  <c r="C188" i="8"/>
  <c r="L186" i="8"/>
  <c r="I186" i="8"/>
  <c r="F186" i="8"/>
  <c r="E186" i="8"/>
  <c r="D186" i="8"/>
  <c r="K186" i="8"/>
  <c r="J186" i="8"/>
  <c r="P185" i="8"/>
  <c r="H185" i="8"/>
  <c r="C185" i="8"/>
  <c r="P184" i="8"/>
  <c r="H184" i="8"/>
  <c r="C184" i="8"/>
  <c r="P183" i="8"/>
  <c r="H183" i="8"/>
  <c r="C183" i="8"/>
  <c r="L182" i="8"/>
  <c r="K182" i="8"/>
  <c r="K181" i="8" s="1"/>
  <c r="J182" i="8"/>
  <c r="J181" i="8" s="1"/>
  <c r="I182" i="8"/>
  <c r="I181" i="8" s="1"/>
  <c r="F182" i="8"/>
  <c r="F181" i="8" s="1"/>
  <c r="E182" i="8"/>
  <c r="E181" i="8" s="1"/>
  <c r="D182" i="8"/>
  <c r="D181" i="8" s="1"/>
  <c r="P180" i="8"/>
  <c r="H180" i="8"/>
  <c r="H179" i="8" s="1"/>
  <c r="C180" i="8"/>
  <c r="C179" i="8" s="1"/>
  <c r="K179" i="8"/>
  <c r="J179" i="8"/>
  <c r="I179" i="8"/>
  <c r="F179" i="8"/>
  <c r="E179" i="8"/>
  <c r="D179" i="8"/>
  <c r="P178" i="8"/>
  <c r="H178" i="8"/>
  <c r="C178" i="8"/>
  <c r="P177" i="8"/>
  <c r="H177" i="8"/>
  <c r="C177" i="8"/>
  <c r="L176" i="8"/>
  <c r="L175" i="8" s="1"/>
  <c r="K176" i="8"/>
  <c r="J176" i="8"/>
  <c r="I176" i="8"/>
  <c r="F176" i="8"/>
  <c r="E176" i="8"/>
  <c r="D176" i="8"/>
  <c r="P174" i="8"/>
  <c r="H174" i="8"/>
  <c r="H173" i="8" s="1"/>
  <c r="H172" i="8" s="1"/>
  <c r="C174" i="8"/>
  <c r="K173" i="8"/>
  <c r="K172" i="8" s="1"/>
  <c r="J173" i="8"/>
  <c r="J172" i="8" s="1"/>
  <c r="I173" i="8"/>
  <c r="I172" i="8" s="1"/>
  <c r="F173" i="8"/>
  <c r="F172" i="8" s="1"/>
  <c r="E173" i="8"/>
  <c r="E172" i="8" s="1"/>
  <c r="D173" i="8"/>
  <c r="D172" i="8" s="1"/>
  <c r="P171" i="8"/>
  <c r="H171" i="8"/>
  <c r="H170" i="8" s="1"/>
  <c r="H169" i="8" s="1"/>
  <c r="C171" i="8"/>
  <c r="L170" i="8"/>
  <c r="L169" i="8" s="1"/>
  <c r="K170" i="8"/>
  <c r="K169" i="8" s="1"/>
  <c r="J170" i="8"/>
  <c r="J169" i="8" s="1"/>
  <c r="I170" i="8"/>
  <c r="I169" i="8" s="1"/>
  <c r="F170" i="8"/>
  <c r="F169" i="8" s="1"/>
  <c r="E170" i="8"/>
  <c r="E169" i="8" s="1"/>
  <c r="D170" i="8"/>
  <c r="D169" i="8" s="1"/>
  <c r="P168" i="8"/>
  <c r="C168" i="8"/>
  <c r="P167" i="8"/>
  <c r="H167" i="8"/>
  <c r="H166" i="8" s="1"/>
  <c r="C167" i="8"/>
  <c r="L166" i="8"/>
  <c r="P165" i="8"/>
  <c r="H165" i="8"/>
  <c r="H164" i="8" s="1"/>
  <c r="C165" i="8"/>
  <c r="L164" i="8"/>
  <c r="K164" i="8"/>
  <c r="J164" i="8"/>
  <c r="I164" i="8"/>
  <c r="F164" i="8"/>
  <c r="E164" i="8"/>
  <c r="D164" i="8"/>
  <c r="O163" i="8"/>
  <c r="H163" i="8"/>
  <c r="C163" i="8"/>
  <c r="O162" i="8"/>
  <c r="H162" i="8"/>
  <c r="C162" i="8"/>
  <c r="O161" i="8"/>
  <c r="H161" i="8"/>
  <c r="C161" i="8"/>
  <c r="O160" i="8"/>
  <c r="H160" i="8"/>
  <c r="C160" i="8"/>
  <c r="O159" i="8"/>
  <c r="H159" i="8"/>
  <c r="C159" i="8"/>
  <c r="O158" i="8"/>
  <c r="H158" i="8"/>
  <c r="C158" i="8"/>
  <c r="O157" i="8"/>
  <c r="H157" i="8"/>
  <c r="C157" i="8"/>
  <c r="L156" i="8"/>
  <c r="K156" i="8"/>
  <c r="J156" i="8"/>
  <c r="I156" i="8"/>
  <c r="F156" i="8"/>
  <c r="E156" i="8"/>
  <c r="D156" i="8"/>
  <c r="P154" i="8"/>
  <c r="H154" i="8"/>
  <c r="C154" i="8"/>
  <c r="O153" i="8"/>
  <c r="H153" i="8"/>
  <c r="C153" i="8"/>
  <c r="P152" i="8"/>
  <c r="H152" i="8"/>
  <c r="C152" i="8"/>
  <c r="P151" i="8"/>
  <c r="H151" i="8"/>
  <c r="C151" i="8"/>
  <c r="P150" i="8"/>
  <c r="O150" i="8"/>
  <c r="H150" i="8"/>
  <c r="C150" i="8"/>
  <c r="P149" i="8"/>
  <c r="H149" i="8"/>
  <c r="C149" i="8"/>
  <c r="P148" i="8"/>
  <c r="H148" i="8"/>
  <c r="C148" i="8"/>
  <c r="P147" i="8"/>
  <c r="H147" i="8"/>
  <c r="C147" i="8"/>
  <c r="P146" i="8"/>
  <c r="H146" i="8"/>
  <c r="C146" i="8"/>
  <c r="P145" i="8"/>
  <c r="H145" i="8"/>
  <c r="C145" i="8"/>
  <c r="P144" i="8"/>
  <c r="H144" i="8"/>
  <c r="C144" i="8"/>
  <c r="P143" i="8"/>
  <c r="H143" i="8"/>
  <c r="C143" i="8"/>
  <c r="P142" i="8"/>
  <c r="H142" i="8"/>
  <c r="C142" i="8"/>
  <c r="P141" i="8"/>
  <c r="H141" i="8"/>
  <c r="C141" i="8"/>
  <c r="L140" i="8"/>
  <c r="L138" i="8" s="1"/>
  <c r="L137" i="8" s="1"/>
  <c r="K140" i="8"/>
  <c r="K138" i="8" s="1"/>
  <c r="J140" i="8"/>
  <c r="J138" i="8" s="1"/>
  <c r="J137" i="8" s="1"/>
  <c r="I140" i="8"/>
  <c r="I138" i="8" s="1"/>
  <c r="I137" i="8" s="1"/>
  <c r="F140" i="8"/>
  <c r="F138" i="8" s="1"/>
  <c r="F137" i="8" s="1"/>
  <c r="E140" i="8"/>
  <c r="E138" i="8" s="1"/>
  <c r="E137" i="8" s="1"/>
  <c r="D140" i="8"/>
  <c r="D138" i="8" s="1"/>
  <c r="D137" i="8" s="1"/>
  <c r="P139" i="8"/>
  <c r="H139" i="8"/>
  <c r="C139" i="8"/>
  <c r="P136" i="8"/>
  <c r="H136" i="8"/>
  <c r="C136" i="8"/>
  <c r="P135" i="8"/>
  <c r="H135" i="8"/>
  <c r="C135" i="8"/>
  <c r="P134" i="8"/>
  <c r="H134" i="8"/>
  <c r="C134" i="8"/>
  <c r="P133" i="8"/>
  <c r="H133" i="8"/>
  <c r="C133" i="8"/>
  <c r="L132" i="8"/>
  <c r="K132" i="8"/>
  <c r="J132" i="8"/>
  <c r="I132" i="8"/>
  <c r="F132" i="8"/>
  <c r="E132" i="8"/>
  <c r="D132" i="8"/>
  <c r="P131" i="8"/>
  <c r="H131" i="8"/>
  <c r="C131" i="8"/>
  <c r="P130" i="8"/>
  <c r="H130" i="8"/>
  <c r="C130" i="8"/>
  <c r="P129" i="8"/>
  <c r="H129" i="8"/>
  <c r="C129" i="8"/>
  <c r="P128" i="8"/>
  <c r="H128" i="8"/>
  <c r="C128" i="8"/>
  <c r="P127" i="8"/>
  <c r="H127" i="8"/>
  <c r="C127" i="8"/>
  <c r="P126" i="8"/>
  <c r="H126" i="8"/>
  <c r="C126" i="8"/>
  <c r="P125" i="8"/>
  <c r="H125" i="8"/>
  <c r="C125" i="8"/>
  <c r="P124" i="8"/>
  <c r="H124" i="8"/>
  <c r="C124" i="8"/>
  <c r="P123" i="8"/>
  <c r="H123" i="8"/>
  <c r="C123" i="8"/>
  <c r="P122" i="8"/>
  <c r="H122" i="8"/>
  <c r="C122" i="8"/>
  <c r="P121" i="8"/>
  <c r="H121" i="8"/>
  <c r="C121" i="8"/>
  <c r="P120" i="8"/>
  <c r="H120" i="8"/>
  <c r="C120" i="8"/>
  <c r="P119" i="8"/>
  <c r="C119" i="8"/>
  <c r="P118" i="8"/>
  <c r="H118" i="8"/>
  <c r="C118" i="8"/>
  <c r="P117" i="8"/>
  <c r="H117" i="8"/>
  <c r="C117" i="8"/>
  <c r="P116" i="8"/>
  <c r="H116" i="8"/>
  <c r="C116" i="8"/>
  <c r="P115" i="8"/>
  <c r="H115" i="8"/>
  <c r="C115" i="8"/>
  <c r="P114" i="8"/>
  <c r="H114" i="8"/>
  <c r="C114" i="8"/>
  <c r="P113" i="8"/>
  <c r="H113" i="8"/>
  <c r="C113" i="8"/>
  <c r="P112" i="8"/>
  <c r="H112" i="8"/>
  <c r="C112" i="8"/>
  <c r="P111" i="8"/>
  <c r="H111" i="8"/>
  <c r="C111" i="8"/>
  <c r="P110" i="8"/>
  <c r="H110" i="8"/>
  <c r="C110" i="8"/>
  <c r="P109" i="8"/>
  <c r="H109" i="8"/>
  <c r="C109" i="8"/>
  <c r="L108" i="8"/>
  <c r="K108" i="8"/>
  <c r="J108" i="8"/>
  <c r="I108" i="8"/>
  <c r="F108" i="8"/>
  <c r="E108" i="8"/>
  <c r="D108" i="8"/>
  <c r="P106" i="8"/>
  <c r="H106" i="8"/>
  <c r="C106" i="8"/>
  <c r="P105" i="8"/>
  <c r="H105" i="8"/>
  <c r="C105" i="8"/>
  <c r="P104" i="8"/>
  <c r="H104" i="8"/>
  <c r="C104" i="8"/>
  <c r="P103" i="8"/>
  <c r="H103" i="8"/>
  <c r="C103" i="8"/>
  <c r="P102" i="8"/>
  <c r="H102" i="8"/>
  <c r="C102" i="8"/>
  <c r="P101" i="8"/>
  <c r="H101" i="8"/>
  <c r="C101" i="8"/>
  <c r="P100" i="8"/>
  <c r="O100" i="8"/>
  <c r="H100" i="8"/>
  <c r="C100" i="8"/>
  <c r="P99" i="8"/>
  <c r="O99" i="8"/>
  <c r="H99" i="8"/>
  <c r="C99" i="8"/>
  <c r="O98" i="8"/>
  <c r="H98" i="8"/>
  <c r="C98" i="8"/>
  <c r="P97" i="8"/>
  <c r="H97" i="8"/>
  <c r="C97" i="8"/>
  <c r="P96" i="8"/>
  <c r="H96" i="8"/>
  <c r="C96" i="8"/>
  <c r="P95" i="8"/>
  <c r="H95" i="8"/>
  <c r="C95" i="8"/>
  <c r="P94" i="8"/>
  <c r="H94" i="8"/>
  <c r="C94" i="8"/>
  <c r="L93" i="8"/>
  <c r="L92" i="8" s="1"/>
  <c r="K93" i="8"/>
  <c r="J93" i="8"/>
  <c r="I93" i="8"/>
  <c r="I92" i="8" s="1"/>
  <c r="F93" i="8"/>
  <c r="F92" i="8" s="1"/>
  <c r="E93" i="8"/>
  <c r="E92" i="8" s="1"/>
  <c r="D93" i="8"/>
  <c r="D92" i="8" s="1"/>
  <c r="P91" i="8"/>
  <c r="H91" i="8"/>
  <c r="C91" i="8"/>
  <c r="K90" i="8"/>
  <c r="J90" i="8"/>
  <c r="I90" i="8"/>
  <c r="F90" i="8"/>
  <c r="E90" i="8"/>
  <c r="D90" i="8"/>
  <c r="P89" i="8"/>
  <c r="H89" i="8"/>
  <c r="C89" i="8"/>
  <c r="P88" i="8"/>
  <c r="H88" i="8"/>
  <c r="C88" i="8"/>
  <c r="P87" i="8"/>
  <c r="H87" i="8"/>
  <c r="C87" i="8"/>
  <c r="P86" i="8"/>
  <c r="H86" i="8"/>
  <c r="C86" i="8"/>
  <c r="L85" i="8"/>
  <c r="K85" i="8"/>
  <c r="J85" i="8"/>
  <c r="I85" i="8"/>
  <c r="F85" i="8"/>
  <c r="E85" i="8"/>
  <c r="D85" i="8"/>
  <c r="P84" i="8"/>
  <c r="O84" i="8"/>
  <c r="N84" i="8"/>
  <c r="H84" i="8"/>
  <c r="C84" i="8"/>
  <c r="P83" i="8"/>
  <c r="H83" i="8"/>
  <c r="C83" i="8"/>
  <c r="L82" i="8"/>
  <c r="K82" i="8"/>
  <c r="J82" i="8"/>
  <c r="I82" i="8"/>
  <c r="F82" i="8"/>
  <c r="E82" i="8"/>
  <c r="D82" i="8"/>
  <c r="O81" i="8"/>
  <c r="H81" i="8"/>
  <c r="C81" i="8"/>
  <c r="H80" i="8"/>
  <c r="C80" i="8"/>
  <c r="P79" i="8"/>
  <c r="H79" i="8"/>
  <c r="C79" i="8"/>
  <c r="K78" i="8"/>
  <c r="J78" i="8"/>
  <c r="I78" i="8"/>
  <c r="F78" i="8"/>
  <c r="E78" i="8"/>
  <c r="D78" i="8"/>
  <c r="P77" i="8"/>
  <c r="H77" i="8"/>
  <c r="C77" i="8"/>
  <c r="P76" i="8"/>
  <c r="H76" i="8"/>
  <c r="C76" i="8"/>
  <c r="P75" i="8"/>
  <c r="H75" i="8"/>
  <c r="C75" i="8"/>
  <c r="P74" i="8"/>
  <c r="H74" i="8"/>
  <c r="C74" i="8"/>
  <c r="P73" i="8"/>
  <c r="H73" i="8"/>
  <c r="C73" i="8"/>
  <c r="P72" i="8"/>
  <c r="H72" i="8"/>
  <c r="C72" i="8"/>
  <c r="P71" i="8"/>
  <c r="H71" i="8"/>
  <c r="C71" i="8"/>
  <c r="H70" i="8"/>
  <c r="C70" i="8"/>
  <c r="P69" i="8"/>
  <c r="H69" i="8"/>
  <c r="C69" i="8"/>
  <c r="P68" i="8"/>
  <c r="H68" i="8"/>
  <c r="C68" i="8"/>
  <c r="P67" i="8"/>
  <c r="H67" i="8"/>
  <c r="C67" i="8"/>
  <c r="P66" i="8"/>
  <c r="H66" i="8"/>
  <c r="C66" i="8"/>
  <c r="P65" i="8"/>
  <c r="H65" i="8"/>
  <c r="C65" i="8"/>
  <c r="P64" i="8"/>
  <c r="H64" i="8"/>
  <c r="P63" i="8"/>
  <c r="H63" i="8"/>
  <c r="C63" i="8"/>
  <c r="P62" i="8"/>
  <c r="H62" i="8"/>
  <c r="C62" i="8"/>
  <c r="P61" i="8"/>
  <c r="H61" i="8"/>
  <c r="C61" i="8"/>
  <c r="P60" i="8"/>
  <c r="H60" i="8"/>
  <c r="C60" i="8"/>
  <c r="P59" i="8"/>
  <c r="H59" i="8"/>
  <c r="C59" i="8"/>
  <c r="P58" i="8"/>
  <c r="H58" i="8"/>
  <c r="C58" i="8"/>
  <c r="P57" i="8"/>
  <c r="H57" i="8"/>
  <c r="C57" i="8"/>
  <c r="P56" i="8"/>
  <c r="H56" i="8"/>
  <c r="C56" i="8"/>
  <c r="P55" i="8"/>
  <c r="H55" i="8"/>
  <c r="C55" i="8"/>
  <c r="P54" i="8"/>
  <c r="H54" i="8"/>
  <c r="C54" i="8"/>
  <c r="P53" i="8"/>
  <c r="H53" i="8"/>
  <c r="C53" i="8"/>
  <c r="P52" i="8"/>
  <c r="H52" i="8"/>
  <c r="C52" i="8"/>
  <c r="K51" i="8"/>
  <c r="J51" i="8"/>
  <c r="I51" i="8"/>
  <c r="F51" i="8"/>
  <c r="E51" i="8"/>
  <c r="D51" i="8"/>
  <c r="P49" i="8"/>
  <c r="H49" i="8"/>
  <c r="C49" i="8"/>
  <c r="P48" i="8"/>
  <c r="H48" i="8"/>
  <c r="C48" i="8"/>
  <c r="P47" i="8"/>
  <c r="H47" i="8"/>
  <c r="C47" i="8"/>
  <c r="P45" i="8"/>
  <c r="O45" i="8"/>
  <c r="H45" i="8"/>
  <c r="C45" i="8"/>
  <c r="P44" i="8"/>
  <c r="O44" i="8"/>
  <c r="N44" i="8"/>
  <c r="H44" i="8"/>
  <c r="C44" i="8"/>
  <c r="P43" i="8"/>
  <c r="O43" i="8"/>
  <c r="H43" i="8"/>
  <c r="C43" i="8"/>
  <c r="H42" i="8"/>
  <c r="C42" i="8"/>
  <c r="P41" i="8"/>
  <c r="H41" i="8"/>
  <c r="C41" i="8"/>
  <c r="P40" i="8"/>
  <c r="H40" i="8"/>
  <c r="C40" i="8"/>
  <c r="P39" i="8"/>
  <c r="O39" i="8"/>
  <c r="H39" i="8"/>
  <c r="C39" i="8"/>
  <c r="H38" i="8"/>
  <c r="C38" i="8"/>
  <c r="P37" i="8"/>
  <c r="O37" i="8"/>
  <c r="H37" i="8"/>
  <c r="C37" i="8"/>
  <c r="P36" i="8"/>
  <c r="H36" i="8"/>
  <c r="C36" i="8"/>
  <c r="P35" i="8"/>
  <c r="H35" i="8"/>
  <c r="C35" i="8"/>
  <c r="N34" i="8"/>
  <c r="C34" i="8"/>
  <c r="M34" i="8" s="1"/>
  <c r="P33" i="8"/>
  <c r="H33" i="8"/>
  <c r="C33" i="8"/>
  <c r="P32" i="8"/>
  <c r="H32" i="8"/>
  <c r="C32" i="8"/>
  <c r="P31" i="8"/>
  <c r="H31" i="8"/>
  <c r="C31" i="8"/>
  <c r="O30" i="8"/>
  <c r="H30" i="8"/>
  <c r="C30" i="8"/>
  <c r="O29" i="8"/>
  <c r="H29" i="8"/>
  <c r="C29" i="8"/>
  <c r="O28" i="8"/>
  <c r="H28" i="8"/>
  <c r="C28" i="8"/>
  <c r="P27" i="8"/>
  <c r="H27" i="8"/>
  <c r="C27" i="8"/>
  <c r="P26" i="8"/>
  <c r="O26" i="8"/>
  <c r="N26" i="8"/>
  <c r="H26" i="8"/>
  <c r="C26" i="8"/>
  <c r="O25" i="8"/>
  <c r="H25" i="8"/>
  <c r="C25" i="8"/>
  <c r="P24" i="8"/>
  <c r="H24" i="8"/>
  <c r="C24" i="8"/>
  <c r="P23" i="8"/>
  <c r="H23" i="8"/>
  <c r="C23" i="8"/>
  <c r="P22" i="8"/>
  <c r="H22" i="8"/>
  <c r="C22" i="8"/>
  <c r="O21" i="8"/>
  <c r="H21" i="8"/>
  <c r="C21" i="8"/>
  <c r="P20" i="8"/>
  <c r="H20" i="8"/>
  <c r="C20" i="8"/>
  <c r="P19" i="8"/>
  <c r="H19" i="8"/>
  <c r="C19" i="8"/>
  <c r="P18" i="8"/>
  <c r="H18" i="8"/>
  <c r="C18" i="8"/>
  <c r="O17" i="8"/>
  <c r="H17" i="8"/>
  <c r="C17" i="8"/>
  <c r="O16" i="8"/>
  <c r="H16" i="8"/>
  <c r="C16" i="8"/>
  <c r="P14" i="8"/>
  <c r="O14" i="8"/>
  <c r="H14" i="8"/>
  <c r="C14" i="8"/>
  <c r="L13" i="8"/>
  <c r="L12" i="8" s="1"/>
  <c r="K12" i="8"/>
  <c r="J12" i="8"/>
  <c r="I12" i="8"/>
  <c r="F12" i="8"/>
  <c r="E12" i="8"/>
  <c r="P11" i="8"/>
  <c r="H11" i="8"/>
  <c r="H10" i="8" s="1"/>
  <c r="C11" i="8"/>
  <c r="C10" i="8" s="1"/>
  <c r="L10" i="8"/>
  <c r="L9" i="8" s="1"/>
  <c r="K9" i="8"/>
  <c r="J9" i="8"/>
  <c r="I9" i="8"/>
  <c r="E9" i="8"/>
  <c r="D9" i="8"/>
  <c r="O9" i="8"/>
  <c r="N9" i="8"/>
  <c r="I205" i="8" l="1"/>
  <c r="D205" i="8"/>
  <c r="D204" i="8" s="1"/>
  <c r="E205" i="8"/>
  <c r="E204" i="8" s="1"/>
  <c r="P215" i="8"/>
  <c r="F205" i="8"/>
  <c r="H187" i="8"/>
  <c r="H186" i="8" s="1"/>
  <c r="C166" i="8"/>
  <c r="C187" i="8"/>
  <c r="N235" i="8"/>
  <c r="C293" i="8"/>
  <c r="M290" i="8"/>
  <c r="H293" i="8"/>
  <c r="C285" i="8"/>
  <c r="H249" i="8"/>
  <c r="D50" i="8"/>
  <c r="C13" i="8"/>
  <c r="E107" i="8"/>
  <c r="M67" i="8"/>
  <c r="M73" i="8"/>
  <c r="M277" i="8"/>
  <c r="M197" i="8"/>
  <c r="H13" i="8"/>
  <c r="M37" i="8"/>
  <c r="P267" i="8"/>
  <c r="M289" i="8"/>
  <c r="M213" i="8"/>
  <c r="M232" i="8"/>
  <c r="M102" i="8"/>
  <c r="E248" i="8"/>
  <c r="J261" i="8"/>
  <c r="O261" i="8" s="1"/>
  <c r="O262" i="8"/>
  <c r="H132" i="8"/>
  <c r="M246" i="8"/>
  <c r="C249" i="8"/>
  <c r="J284" i="8"/>
  <c r="C317" i="8"/>
  <c r="C316" i="8" s="1"/>
  <c r="K230" i="8"/>
  <c r="P237" i="8"/>
  <c r="H267" i="8"/>
  <c r="H266" i="8" s="1"/>
  <c r="I322" i="8"/>
  <c r="J204" i="8"/>
  <c r="L205" i="8"/>
  <c r="M268" i="8"/>
  <c r="M174" i="8"/>
  <c r="I175" i="8"/>
  <c r="P323" i="8"/>
  <c r="C267" i="8"/>
  <c r="C266" i="8" s="1"/>
  <c r="M119" i="8"/>
  <c r="M26" i="8"/>
  <c r="M41" i="8"/>
  <c r="O12" i="8"/>
  <c r="M55" i="8"/>
  <c r="M136" i="8"/>
  <c r="M95" i="8"/>
  <c r="M99" i="8"/>
  <c r="M122" i="8"/>
  <c r="M130" i="8"/>
  <c r="F175" i="8"/>
  <c r="H176" i="8"/>
  <c r="H175" i="8" s="1"/>
  <c r="E175" i="8"/>
  <c r="M206" i="8"/>
  <c r="M210" i="8"/>
  <c r="H231" i="8"/>
  <c r="O235" i="8"/>
  <c r="H262" i="8"/>
  <c r="H261" i="8" s="1"/>
  <c r="K266" i="8"/>
  <c r="P266" i="8" s="1"/>
  <c r="M280" i="8"/>
  <c r="G8" i="8"/>
  <c r="M17" i="8"/>
  <c r="M251" i="8"/>
  <c r="C262" i="8"/>
  <c r="C261" i="8" s="1"/>
  <c r="H240" i="8"/>
  <c r="H239" i="8" s="1"/>
  <c r="M332" i="8"/>
  <c r="P313" i="8"/>
  <c r="C313" i="8"/>
  <c r="I334" i="8"/>
  <c r="M252" i="8"/>
  <c r="M250" i="8"/>
  <c r="M87" i="8"/>
  <c r="P10" i="8"/>
  <c r="P9" i="8" s="1"/>
  <c r="M63" i="8"/>
  <c r="L50" i="8"/>
  <c r="M118" i="8"/>
  <c r="C132" i="8"/>
  <c r="M152" i="8"/>
  <c r="P164" i="8"/>
  <c r="P179" i="8"/>
  <c r="J191" i="8"/>
  <c r="C192" i="8"/>
  <c r="O200" i="8"/>
  <c r="C200" i="8"/>
  <c r="F224" i="8"/>
  <c r="K224" i="8"/>
  <c r="P235" i="8"/>
  <c r="C245" i="8"/>
  <c r="C244" i="8" s="1"/>
  <c r="M274" i="8"/>
  <c r="M58" i="8"/>
  <c r="M101" i="8"/>
  <c r="M188" i="8"/>
  <c r="M291" i="8"/>
  <c r="M331" i="8"/>
  <c r="F50" i="8"/>
  <c r="M113" i="8"/>
  <c r="M315" i="8"/>
  <c r="M89" i="8"/>
  <c r="M229" i="8"/>
  <c r="N13" i="8"/>
  <c r="M27" i="8"/>
  <c r="C85" i="8"/>
  <c r="M100" i="8"/>
  <c r="O137" i="8"/>
  <c r="M157" i="8"/>
  <c r="M208" i="8"/>
  <c r="D230" i="8"/>
  <c r="I230" i="8"/>
  <c r="J248" i="8"/>
  <c r="P259" i="8"/>
  <c r="M292" i="8"/>
  <c r="M303" i="8"/>
  <c r="M309" i="8"/>
  <c r="E50" i="8"/>
  <c r="M145" i="8"/>
  <c r="L155" i="8"/>
  <c r="M185" i="8"/>
  <c r="M255" i="8"/>
  <c r="J50" i="8"/>
  <c r="M53" i="8"/>
  <c r="O93" i="8"/>
  <c r="J107" i="8"/>
  <c r="L107" i="8"/>
  <c r="P182" i="8"/>
  <c r="E284" i="8"/>
  <c r="J322" i="8"/>
  <c r="F9" i="8"/>
  <c r="D12" i="8"/>
  <c r="N12" i="8" s="1"/>
  <c r="M22" i="8"/>
  <c r="M28" i="8"/>
  <c r="M52" i="8"/>
  <c r="M54" i="8"/>
  <c r="M59" i="8"/>
  <c r="P140" i="8"/>
  <c r="M144" i="8"/>
  <c r="M146" i="8"/>
  <c r="M150" i="8"/>
  <c r="I155" i="8"/>
  <c r="D175" i="8"/>
  <c r="M189" i="8"/>
  <c r="M194" i="8"/>
  <c r="M201" i="8"/>
  <c r="M203" i="8"/>
  <c r="M212" i="8"/>
  <c r="M221" i="8"/>
  <c r="M265" i="8"/>
  <c r="P270" i="8"/>
  <c r="D284" i="8"/>
  <c r="M298" i="8"/>
  <c r="M304" i="8"/>
  <c r="M320" i="8"/>
  <c r="K322" i="8"/>
  <c r="D334" i="8"/>
  <c r="K334" i="8"/>
  <c r="M340" i="8"/>
  <c r="M66" i="8"/>
  <c r="H313" i="8"/>
  <c r="M40" i="8"/>
  <c r="I50" i="8"/>
  <c r="C78" i="8"/>
  <c r="N82" i="8"/>
  <c r="H93" i="8"/>
  <c r="H92" i="8" s="1"/>
  <c r="M103" i="8"/>
  <c r="M116" i="8"/>
  <c r="I107" i="8"/>
  <c r="I204" i="8"/>
  <c r="P228" i="8"/>
  <c r="P231" i="8"/>
  <c r="E322" i="8"/>
  <c r="F322" i="8"/>
  <c r="P342" i="8"/>
  <c r="M343" i="8"/>
  <c r="M76" i="8"/>
  <c r="D155" i="8"/>
  <c r="J175" i="8"/>
  <c r="M180" i="8"/>
  <c r="P225" i="8"/>
  <c r="I284" i="8"/>
  <c r="M321" i="8"/>
  <c r="M341" i="8"/>
  <c r="M43" i="8"/>
  <c r="M69" i="8"/>
  <c r="M84" i="8"/>
  <c r="J92" i="8"/>
  <c r="O92" i="8" s="1"/>
  <c r="P93" i="8"/>
  <c r="M104" i="8"/>
  <c r="M124" i="8"/>
  <c r="M134" i="8"/>
  <c r="M151" i="8"/>
  <c r="E155" i="8"/>
  <c r="M178" i="8"/>
  <c r="I191" i="8"/>
  <c r="D224" i="8"/>
  <c r="M228" i="8"/>
  <c r="H245" i="8"/>
  <c r="H244" i="8" s="1"/>
  <c r="P261" i="8"/>
  <c r="M19" i="8"/>
  <c r="M23" i="8"/>
  <c r="M31" i="8"/>
  <c r="N51" i="8"/>
  <c r="P138" i="8"/>
  <c r="M165" i="8"/>
  <c r="J155" i="8"/>
  <c r="M168" i="8"/>
  <c r="P172" i="8"/>
  <c r="P186" i="8"/>
  <c r="E191" i="8"/>
  <c r="M195" i="8"/>
  <c r="O196" i="8"/>
  <c r="M219" i="8"/>
  <c r="H218" i="8"/>
  <c r="H225" i="8"/>
  <c r="H224" i="8" s="1"/>
  <c r="M226" i="8"/>
  <c r="M236" i="8"/>
  <c r="M264" i="8"/>
  <c r="M269" i="8"/>
  <c r="P275" i="8"/>
  <c r="P276" i="8"/>
  <c r="O13" i="8"/>
  <c r="M33" i="8"/>
  <c r="O51" i="8"/>
  <c r="M61" i="8"/>
  <c r="M64" i="8"/>
  <c r="O78" i="8"/>
  <c r="M96" i="8"/>
  <c r="M149" i="8"/>
  <c r="C164" i="8"/>
  <c r="M164" i="8" s="1"/>
  <c r="P166" i="8"/>
  <c r="K175" i="8"/>
  <c r="H192" i="8"/>
  <c r="C215" i="8"/>
  <c r="C205" i="8" s="1"/>
  <c r="I224" i="8"/>
  <c r="J230" i="8"/>
  <c r="H237" i="8"/>
  <c r="M237" i="8" s="1"/>
  <c r="M238" i="8"/>
  <c r="M253" i="8"/>
  <c r="P271" i="8"/>
  <c r="P108" i="8"/>
  <c r="K107" i="8"/>
  <c r="M131" i="8"/>
  <c r="M153" i="8"/>
  <c r="H156" i="8"/>
  <c r="M311" i="8"/>
  <c r="P325" i="8"/>
  <c r="M338" i="8"/>
  <c r="M68" i="8"/>
  <c r="M83" i="8"/>
  <c r="H82" i="8"/>
  <c r="O156" i="8"/>
  <c r="H182" i="8"/>
  <c r="H181" i="8" s="1"/>
  <c r="M184" i="8"/>
  <c r="H259" i="8"/>
  <c r="M259" i="8" s="1"/>
  <c r="M260" i="8"/>
  <c r="M301" i="8"/>
  <c r="M336" i="8"/>
  <c r="C335" i="8"/>
  <c r="M335" i="8" s="1"/>
  <c r="M60" i="8"/>
  <c r="M163" i="8"/>
  <c r="M233" i="8"/>
  <c r="P285" i="8"/>
  <c r="K284" i="8"/>
  <c r="M21" i="8"/>
  <c r="M32" i="8"/>
  <c r="M25" i="8"/>
  <c r="M47" i="8"/>
  <c r="K92" i="8"/>
  <c r="P92" i="8" s="1"/>
  <c r="P12" i="8"/>
  <c r="M18" i="8"/>
  <c r="M45" i="8"/>
  <c r="P51" i="8"/>
  <c r="M72" i="8"/>
  <c r="P78" i="8"/>
  <c r="P82" i="8"/>
  <c r="F107" i="8"/>
  <c r="H108" i="8"/>
  <c r="M111" i="8"/>
  <c r="M126" i="8"/>
  <c r="M128" i="8"/>
  <c r="M143" i="8"/>
  <c r="M161" i="8"/>
  <c r="C198" i="8"/>
  <c r="M198" i="8" s="1"/>
  <c r="M199" i="8"/>
  <c r="E224" i="8"/>
  <c r="M247" i="8"/>
  <c r="M278" i="8"/>
  <c r="M300" i="8"/>
  <c r="M306" i="8"/>
  <c r="P296" i="8"/>
  <c r="P297" i="8"/>
  <c r="P317" i="8"/>
  <c r="M75" i="8"/>
  <c r="M81" i="8"/>
  <c r="M94" i="8"/>
  <c r="D107" i="8"/>
  <c r="M112" i="8"/>
  <c r="M117" i="8"/>
  <c r="M129" i="8"/>
  <c r="M133" i="8"/>
  <c r="M147" i="8"/>
  <c r="F155" i="8"/>
  <c r="M162" i="8"/>
  <c r="M190" i="8"/>
  <c r="L191" i="8"/>
  <c r="M214" i="8"/>
  <c r="J224" i="8"/>
  <c r="L230" i="8"/>
  <c r="F248" i="8"/>
  <c r="M299" i="8"/>
  <c r="M305" i="8"/>
  <c r="M310" i="8"/>
  <c r="P312" i="8"/>
  <c r="M314" i="8"/>
  <c r="D322" i="8"/>
  <c r="M330" i="8"/>
  <c r="P181" i="8"/>
  <c r="F191" i="8"/>
  <c r="F230" i="8"/>
  <c r="C231" i="8"/>
  <c r="I248" i="8"/>
  <c r="M243" i="8"/>
  <c r="H312" i="8"/>
  <c r="P335" i="8"/>
  <c r="M342" i="8"/>
  <c r="M74" i="8"/>
  <c r="M88" i="8"/>
  <c r="P90" i="8"/>
  <c r="M105" i="8"/>
  <c r="M123" i="8"/>
  <c r="K155" i="8"/>
  <c r="P169" i="8"/>
  <c r="M207" i="8"/>
  <c r="M256" i="8"/>
  <c r="P262" i="8"/>
  <c r="M263" i="8"/>
  <c r="M272" i="8"/>
  <c r="H281" i="8"/>
  <c r="P239" i="8"/>
  <c r="M242" i="8"/>
  <c r="C312" i="8"/>
  <c r="P337" i="8"/>
  <c r="P85" i="8"/>
  <c r="M125" i="8"/>
  <c r="P132" i="8"/>
  <c r="M158" i="8"/>
  <c r="C182" i="8"/>
  <c r="P187" i="8"/>
  <c r="F204" i="8"/>
  <c r="P204" i="8" s="1"/>
  <c r="E230" i="8"/>
  <c r="D248" i="8"/>
  <c r="L248" i="8"/>
  <c r="C276" i="8"/>
  <c r="C275" i="8" s="1"/>
  <c r="F284" i="8"/>
  <c r="K316" i="8"/>
  <c r="P316" i="8" s="1"/>
  <c r="J334" i="8"/>
  <c r="M333" i="8"/>
  <c r="H327" i="8"/>
  <c r="P327" i="8"/>
  <c r="P328" i="8"/>
  <c r="C90" i="8"/>
  <c r="C156" i="8"/>
  <c r="P198" i="8"/>
  <c r="K191" i="8"/>
  <c r="P13" i="8"/>
  <c r="M29" i="8"/>
  <c r="M35" i="8"/>
  <c r="M39" i="8"/>
  <c r="M44" i="8"/>
  <c r="M49" i="8"/>
  <c r="K50" i="8"/>
  <c r="M56" i="8"/>
  <c r="M77" i="8"/>
  <c r="M106" i="8"/>
  <c r="M110" i="8"/>
  <c r="M115" i="8"/>
  <c r="M120" i="8"/>
  <c r="M127" i="8"/>
  <c r="C176" i="8"/>
  <c r="M288" i="8"/>
  <c r="C327" i="8"/>
  <c r="M14" i="8"/>
  <c r="M16" i="8"/>
  <c r="M30" i="8"/>
  <c r="M42" i="8"/>
  <c r="M48" i="8"/>
  <c r="M71" i="8"/>
  <c r="M91" i="8"/>
  <c r="M98" i="8"/>
  <c r="C108" i="8"/>
  <c r="M154" i="8"/>
  <c r="M159" i="8"/>
  <c r="M167" i="8"/>
  <c r="C240" i="8"/>
  <c r="M241" i="8"/>
  <c r="M142" i="8"/>
  <c r="M20" i="8"/>
  <c r="M24" i="8"/>
  <c r="M38" i="8"/>
  <c r="M57" i="8"/>
  <c r="H51" i="8"/>
  <c r="M121" i="8"/>
  <c r="C140" i="8"/>
  <c r="M258" i="8"/>
  <c r="H257" i="8"/>
  <c r="M257" i="8" s="1"/>
  <c r="M11" i="8"/>
  <c r="M36" i="8"/>
  <c r="M62" i="8"/>
  <c r="M65" i="8"/>
  <c r="H78" i="8"/>
  <c r="M79" i="8"/>
  <c r="H85" i="8"/>
  <c r="M86" i="8"/>
  <c r="C93" i="8"/>
  <c r="M135" i="8"/>
  <c r="H140" i="8"/>
  <c r="M148" i="8"/>
  <c r="C170" i="8"/>
  <c r="M179" i="8"/>
  <c r="M97" i="8"/>
  <c r="M160" i="8"/>
  <c r="M209" i="8"/>
  <c r="M216" i="8"/>
  <c r="H215" i="8"/>
  <c r="H205" i="8" s="1"/>
  <c r="C225" i="8"/>
  <c r="H90" i="8"/>
  <c r="K137" i="8"/>
  <c r="P137" i="8" s="1"/>
  <c r="M183" i="8"/>
  <c r="D191" i="8"/>
  <c r="P192" i="8"/>
  <c r="M193" i="8"/>
  <c r="M202" i="8"/>
  <c r="K248" i="8"/>
  <c r="M273" i="8"/>
  <c r="H271" i="8"/>
  <c r="O285" i="8"/>
  <c r="P293" i="8"/>
  <c r="H308" i="8"/>
  <c r="H317" i="8"/>
  <c r="M318" i="8"/>
  <c r="C328" i="8"/>
  <c r="F334" i="8"/>
  <c r="M339" i="8"/>
  <c r="C337" i="8"/>
  <c r="M171" i="8"/>
  <c r="C173" i="8"/>
  <c r="C218" i="8"/>
  <c r="M227" i="8"/>
  <c r="M254" i="8"/>
  <c r="O257" i="8"/>
  <c r="H276" i="8"/>
  <c r="M294" i="8"/>
  <c r="P308" i="8"/>
  <c r="K307" i="8"/>
  <c r="P307" i="8" s="1"/>
  <c r="C51" i="8"/>
  <c r="C82" i="8"/>
  <c r="M109" i="8"/>
  <c r="M139" i="8"/>
  <c r="M141" i="8"/>
  <c r="P176" i="8"/>
  <c r="M177" i="8"/>
  <c r="H196" i="8"/>
  <c r="H200" i="8"/>
  <c r="M287" i="8"/>
  <c r="P240" i="8"/>
  <c r="P173" i="8"/>
  <c r="H297" i="8"/>
  <c r="M324" i="8"/>
  <c r="H322" i="8"/>
  <c r="C325" i="8"/>
  <c r="H328" i="8"/>
  <c r="M329" i="8"/>
  <c r="M217" i="8"/>
  <c r="M234" i="8"/>
  <c r="M295" i="8"/>
  <c r="C308" i="8"/>
  <c r="C323" i="8"/>
  <c r="O335" i="8"/>
  <c r="E334" i="8"/>
  <c r="P220" i="8"/>
  <c r="K244" i="8"/>
  <c r="P244" i="8" s="1"/>
  <c r="P245" i="8"/>
  <c r="C271" i="8"/>
  <c r="M279" i="8"/>
  <c r="C297" i="8"/>
  <c r="M302" i="8"/>
  <c r="M319" i="8"/>
  <c r="H337" i="8"/>
  <c r="H334" i="8" s="1"/>
  <c r="M326" i="8"/>
  <c r="P249" i="8"/>
  <c r="M187" i="8" l="1"/>
  <c r="P284" i="8"/>
  <c r="N50" i="8"/>
  <c r="M192" i="8"/>
  <c r="C186" i="8"/>
  <c r="M186" i="8" s="1"/>
  <c r="M85" i="8"/>
  <c r="N230" i="8"/>
  <c r="O248" i="8"/>
  <c r="O191" i="8"/>
  <c r="O284" i="8"/>
  <c r="P191" i="8"/>
  <c r="O50" i="8"/>
  <c r="M267" i="8"/>
  <c r="M132" i="8"/>
  <c r="H204" i="8"/>
  <c r="M293" i="8"/>
  <c r="M261" i="8"/>
  <c r="M313" i="8"/>
  <c r="M262" i="8"/>
  <c r="M240" i="8"/>
  <c r="P224" i="8"/>
  <c r="M182" i="8"/>
  <c r="P230" i="8"/>
  <c r="P175" i="8"/>
  <c r="M93" i="8"/>
  <c r="P50" i="8"/>
  <c r="C191" i="8"/>
  <c r="M108" i="8"/>
  <c r="M235" i="8"/>
  <c r="P248" i="8"/>
  <c r="F8" i="8"/>
  <c r="H230" i="8"/>
  <c r="O204" i="8"/>
  <c r="H155" i="8"/>
  <c r="E8" i="8"/>
  <c r="M200" i="8"/>
  <c r="M215" i="8"/>
  <c r="O205" i="8"/>
  <c r="P322" i="8"/>
  <c r="M245" i="8"/>
  <c r="H107" i="8"/>
  <c r="L8" i="8"/>
  <c r="M78" i="8"/>
  <c r="O334" i="8"/>
  <c r="P107" i="8"/>
  <c r="O155" i="8"/>
  <c r="M325" i="8"/>
  <c r="M244" i="8"/>
  <c r="O230" i="8"/>
  <c r="M90" i="8"/>
  <c r="M312" i="8"/>
  <c r="C230" i="8"/>
  <c r="D8" i="8"/>
  <c r="M218" i="8"/>
  <c r="P334" i="8"/>
  <c r="C181" i="8"/>
  <c r="P205" i="8"/>
  <c r="P155" i="8"/>
  <c r="M231" i="8"/>
  <c r="M327" i="8"/>
  <c r="C296" i="8"/>
  <c r="C281" i="8"/>
  <c r="C155" i="8"/>
  <c r="C322" i="8"/>
  <c r="M323" i="8"/>
  <c r="M82" i="8"/>
  <c r="H316" i="8"/>
  <c r="M316" i="8" s="1"/>
  <c r="M317" i="8"/>
  <c r="C92" i="8"/>
  <c r="M166" i="8"/>
  <c r="C9" i="8"/>
  <c r="C307" i="8"/>
  <c r="H296" i="8"/>
  <c r="M297" i="8"/>
  <c r="C50" i="8"/>
  <c r="M13" i="8"/>
  <c r="H12" i="8"/>
  <c r="M140" i="8"/>
  <c r="J8" i="8"/>
  <c r="M337" i="8"/>
  <c r="C270" i="8"/>
  <c r="H284" i="8"/>
  <c r="M285" i="8"/>
  <c r="C248" i="8"/>
  <c r="M271" i="8"/>
  <c r="H270" i="8"/>
  <c r="C138" i="8"/>
  <c r="C175" i="8"/>
  <c r="M176" i="8"/>
  <c r="H138" i="8"/>
  <c r="C284" i="8"/>
  <c r="C172" i="8"/>
  <c r="M173" i="8"/>
  <c r="M276" i="8"/>
  <c r="H275" i="8"/>
  <c r="M275" i="8" s="1"/>
  <c r="M308" i="8"/>
  <c r="H307" i="8"/>
  <c r="M266" i="8"/>
  <c r="C107" i="8"/>
  <c r="M156" i="8"/>
  <c r="H50" i="8"/>
  <c r="M51" i="8"/>
  <c r="C12" i="8"/>
  <c r="H9" i="8"/>
  <c r="M10" i="8"/>
  <c r="M9" i="8" s="1"/>
  <c r="M249" i="8"/>
  <c r="H248" i="8"/>
  <c r="C334" i="8"/>
  <c r="C224" i="8"/>
  <c r="M225" i="8"/>
  <c r="C169" i="8"/>
  <c r="C239" i="8"/>
  <c r="M328" i="8"/>
  <c r="M196" i="8"/>
  <c r="H191" i="8"/>
  <c r="M205" i="8" l="1"/>
  <c r="M191" i="8"/>
  <c r="O8" i="8"/>
  <c r="N8" i="8"/>
  <c r="M107" i="8"/>
  <c r="P8" i="8"/>
  <c r="M155" i="8"/>
  <c r="M50" i="8"/>
  <c r="M230" i="8"/>
  <c r="M270" i="8"/>
  <c r="M284" i="8"/>
  <c r="M224" i="8"/>
  <c r="M248" i="8"/>
  <c r="M181" i="8"/>
  <c r="M307" i="8"/>
  <c r="M169" i="8"/>
  <c r="M239" i="8"/>
  <c r="C137" i="8"/>
  <c r="M92" i="8"/>
  <c r="M322" i="8"/>
  <c r="C204" i="8"/>
  <c r="M175" i="8"/>
  <c r="M334" i="8"/>
  <c r="M138" i="8"/>
  <c r="H137" i="8"/>
  <c r="H8" i="8" s="1"/>
  <c r="M12" i="8"/>
  <c r="M296" i="8"/>
  <c r="M172" i="8"/>
  <c r="C8" i="8" l="1"/>
  <c r="M204" i="8"/>
  <c r="M137" i="8"/>
  <c r="M8" i="8" l="1"/>
</calcChain>
</file>

<file path=xl/sharedStrings.xml><?xml version="1.0" encoding="utf-8"?>
<sst xmlns="http://schemas.openxmlformats.org/spreadsheetml/2006/main" count="725" uniqueCount="517">
  <si>
    <t>№ п/п</t>
  </si>
  <si>
    <t>федеральный бюджет</t>
  </si>
  <si>
    <t>краевой бюджет</t>
  </si>
  <si>
    <t>местный бюджет</t>
  </si>
  <si>
    <t>всего</t>
  </si>
  <si>
    <t>МП "Развитие образования в Темрюкском районе"</t>
  </si>
  <si>
    <t>МП "Дети Тамани"</t>
  </si>
  <si>
    <t>МП "Развитие экономики в Темрюкском районе"</t>
  </si>
  <si>
    <t>МП "Управление муниципальными финансами"</t>
  </si>
  <si>
    <t>МП "Информирование населения о деятельности администрации муниципального образования Темрюкский район  в СМИ"</t>
  </si>
  <si>
    <t>МП "Муниципальная политика и развитие гражданского общества"</t>
  </si>
  <si>
    <t>МП "Развитие информационного общества и формирование электронного правительства"</t>
  </si>
  <si>
    <t>МП "Эффективное муниципальное управление"</t>
  </si>
  <si>
    <t>Основные мероприятия программы</t>
  </si>
  <si>
    <t>ПП 1 "Создание благоприятных условий для развития и реализации потенциала молодежи в интересах Темрюкского района, Кубани"</t>
  </si>
  <si>
    <t>ПП 2 "Отдельные мероприятия муниципальной программы"</t>
  </si>
  <si>
    <t>ПП 1 "Материальное стимулирование производства сельскохозяйственной продукции"</t>
  </si>
  <si>
    <t>ПП  3 "Прочие мероприятия муниципальной программы"</t>
  </si>
  <si>
    <t>ПП 2 "Кадровое обеспечение в сфере культуры"</t>
  </si>
  <si>
    <t>ПП 1 "Основные направления развития"</t>
  </si>
  <si>
    <t>ПП 2"Обеспечение ведения бухгалтерского учета"</t>
  </si>
  <si>
    <t xml:space="preserve">ВСЕГО </t>
  </si>
  <si>
    <t xml:space="preserve">всего </t>
  </si>
  <si>
    <t>Участие муниципальных служащих в переподготовке и курсах повышения квалификации, в том числе с использованием дистанционных технологий обучения</t>
  </si>
  <si>
    <t>Изготовление информационных и популяризационных  материалов о санаторно-курортном комплексе муниципального образования Темрюкский район (издание буклетов, каталогов, книг, листовок, брошюр, изготовление и размещение стендов, баннеров, растяжек, изготовление раздаточных материалов, сувенирной продукции, мультимедийных и видео материалов)</t>
  </si>
  <si>
    <t>Поддержка общественных объединений инвалидов по зрению</t>
  </si>
  <si>
    <t>Поддержка общественных объединений инвалидов</t>
  </si>
  <si>
    <t>Поддержка общественных объединений ветеранов боевых действий в Афганистане  и ветеранов других локальных воин</t>
  </si>
  <si>
    <t>Поддержка общественных объединений бывших несовершеннолетних узников фашистских концлагерей</t>
  </si>
  <si>
    <t>Поддержка общественных объединений, чья деятельность  направлена на профилактику социально опасных форм поведения граждан</t>
  </si>
  <si>
    <t>Проведение оценки рыночной стоимости или размера арендной платы муниципального имущества и земельных участков</t>
  </si>
  <si>
    <t>Осуществление эксплуатации и технического обслуживания муниципального имущества</t>
  </si>
  <si>
    <t>Размещение нестационарных объектов торговли на территории муниципального образования Темрюкский район согласно требованиям действующего законодательства</t>
  </si>
  <si>
    <t>Межведомственное взаимодействие (в том числе электронное) между держателями данных, необходимых в процедурах контроля за муниципальным имуществом</t>
  </si>
  <si>
    <t>Реконструкция магистрального трубопровода МТ2</t>
  </si>
  <si>
    <t>Обеспечение общедоступного и бесплатного дошкольного образования в муниципальных дошкольных образовательных организациях</t>
  </si>
  <si>
    <t>Обеспечение государственных гарантий реализации прав на получение общедоступного и бесплатного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</si>
  <si>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</si>
  <si>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Мероприятия, направленные на поддержку деятельности клубов по месту жительства и клубов молодых семей (акции, круглые столы, фестивали, конференции, слеты)</t>
  </si>
  <si>
    <t>Проведение цикла мероприятий, посвященных Дню защитника Отечества</t>
  </si>
  <si>
    <t>Проведение цикла мероприятий, посвященных Дню матери</t>
  </si>
  <si>
    <t xml:space="preserve">Обновление книжного фонда библиотек </t>
  </si>
  <si>
    <t>Проведение цикла мероприятий, посвященных Дню Темрюкского района</t>
  </si>
  <si>
    <t>Проведение цикла мероприятий, посвященных Празднику работников культуры</t>
  </si>
  <si>
    <t>Переподготовка и повышение квалификации специалистов, учеба кадров</t>
  </si>
  <si>
    <t xml:space="preserve">Развитие кадрового потенциала, социальная поддержка кадров (молодых специалистов)   учреждений культуры
</t>
  </si>
  <si>
    <t>Организация и проведение районных совещаний, семинаров, выставок, ярмарок, конкурсов, презентаций, информационных туров и других мероприятий по вопросам туристской деятельности</t>
  </si>
  <si>
    <t>Изготовление и распространение информационно-справочных материалов</t>
  </si>
  <si>
    <t>Капитальный, текущий ремонт, проектирование и оценка проектов, материально-техническое обеспечение образовательных организаций</t>
  </si>
  <si>
    <t>Изготовление и размещение профилактической информации (листовки и баннеры социальной направленности)</t>
  </si>
  <si>
    <t>Участие сборных команд Темрюкского района по культивируемым видам спорта в краевых, всероссийских и международных соревнованиях</t>
  </si>
  <si>
    <t>ПП 1 "Совершенствование социальной поддержки семьи и детей"</t>
  </si>
  <si>
    <t>ПП 3 "Развитие мер социальной поддержки отдельным категориям граждан муниципального образования Темрюкский район"</t>
  </si>
  <si>
    <t>Основные мероприятия программмы</t>
  </si>
  <si>
    <t>МП "Энергосбережение и повышение энергетической эффективности "</t>
  </si>
  <si>
    <t xml:space="preserve">МП "Развитие жилищно-коммунального хозяйства"
</t>
  </si>
  <si>
    <t>ПП 1 "Развитие водопроводно-канализационного комплекса населенных пунктов Темрюкского района"</t>
  </si>
  <si>
    <t>ПП 2 "Улучшение жилищных условий населения Темрюкского района"</t>
  </si>
  <si>
    <t>Организация цикла мероприятий, посвященных Дню защиты детей</t>
  </si>
  <si>
    <t>Денежная компенсация за двухразовое питание для детей, получающих образование на дому</t>
  </si>
  <si>
    <t>ПП 2 «Приобретение жилья в муниципальном образовании Темрюкский район»</t>
  </si>
  <si>
    <t>Содействие трудоустройству несовершеннолетних</t>
  </si>
  <si>
    <t>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</si>
  <si>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</si>
  <si>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Е.А. Пожарская</t>
  </si>
  <si>
    <t>Начальник управления экономики</t>
  </si>
  <si>
    <t>Наименование муниципальной программы (МП), подпрограммы (ПП), мероприятий</t>
  </si>
  <si>
    <t>Подготовка изменений в генеральные планы и правила землепользования и застройки сельских поселений</t>
  </si>
  <si>
    <t>Подготовка местных нормативов градостроительного проектирования муниципального образования Темрюкский район</t>
  </si>
  <si>
    <t>Финансовое обеспечение деятельности подведомственного МКУ "Архитектурный центр"</t>
  </si>
  <si>
    <t>МП "Подготовка градостроительной и землеустроительной документации"</t>
  </si>
  <si>
    <t>МП "Обеспечение безопасности населения"</t>
  </si>
  <si>
    <t>ПП 1 "Мероприятия по предупреждению и ликвидации чрезвычайных ситуаций, стихийных бедствий на территории муниципального образовании Темрюкский район"</t>
  </si>
  <si>
    <t>Обеспечение деятельности муниципального казенного учреждения «Управление по делам ГО и ЧС Темрюкского района»</t>
  </si>
  <si>
    <t>Охват населения по выполнению возложенных полномочий по формированию и утверждению списков граждан, лишившихся жилого помещения в результате чрезвычайной ситуации</t>
  </si>
  <si>
    <t>Охват населения по выполнению возложенных полномочий по формированию и утверждению списков граждан Российской Федерации, пострадавших  в результате чрезвычайной ситуации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</si>
  <si>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Обеспечение деятельности муниципального казенного учреждения «Аварийно-спасательная служба Темрюкского района» муниципального образования Темрюкский район</t>
  </si>
  <si>
    <t>Приобретение движимого имущества в целях реализации  полномочий по координации деятельности аварийно-спасательной службы на территории МО Темрюкский район</t>
  </si>
  <si>
    <t>внебюджетные источники</t>
  </si>
  <si>
    <t>1.1.1</t>
  </si>
  <si>
    <t>1.1.2</t>
  </si>
  <si>
    <t>Организация и проведение социально значимых мероприятий, направленных на поддержку семьи и детей, укрепление семейных ценностей и традиций, в том числе:</t>
  </si>
  <si>
    <t>1.1.2.1</t>
  </si>
  <si>
    <t xml:space="preserve">Международный день семьи </t>
  </si>
  <si>
    <t>1.1.2.2</t>
  </si>
  <si>
    <t>Международный день защиты детей</t>
  </si>
  <si>
    <t>1.1.2.3</t>
  </si>
  <si>
    <t>День Кубанской семьи</t>
  </si>
  <si>
    <t>1.1.2.4</t>
  </si>
  <si>
    <t>День матери</t>
  </si>
  <si>
    <t>1.1.2.5</t>
  </si>
  <si>
    <t>День семьи, любви и верности</t>
  </si>
  <si>
    <t>1.1.2.6</t>
  </si>
  <si>
    <t>Приобретение новогодних подарков для детей, находящихся в трудной жизненной ситуации, социально опасном положении</t>
  </si>
  <si>
    <t>1.2.1</t>
  </si>
  <si>
    <t>1.2.2</t>
  </si>
  <si>
    <t>Организация экскурсионной поездки для детей, победителей и участников муниципальных и краевых фестивалей и конкурсов</t>
  </si>
  <si>
    <t>1.3.1</t>
  </si>
  <si>
    <t>1.3.2</t>
  </si>
  <si>
    <t>Проведение мероприятий туристической направленности (многодневные походы)</t>
  </si>
  <si>
    <t>1.3.3</t>
  </si>
  <si>
    <t xml:space="preserve">Подвоз детей в краевые профильные лагеря и краевые походы транспортом турфирм
</t>
  </si>
  <si>
    <t>1.3.4</t>
  </si>
  <si>
    <t>Организация отдыха и оздоровления детей</t>
  </si>
  <si>
    <t>1.3.5</t>
  </si>
  <si>
    <t xml:space="preserve">Расходы на доставку детей к месту оздоровления и обратно в период оздоровительной  кампании
</t>
  </si>
  <si>
    <t>МП "Комплексное развитие в сфере дорожного хозяйства"</t>
  </si>
  <si>
    <t>ПП 2 "Повышение безопасности дорожного движения в Темрюкском районе"</t>
  </si>
  <si>
    <t>Приобретение технических средств обучения, наглядных учебных и методических материалов</t>
  </si>
  <si>
    <t>Обучение специалистов, предоставляющих услуги населению, сурдопереводу</t>
  </si>
  <si>
    <t>МП "Создание доступной среды для инвалидов и других маломобильных групп населения"</t>
  </si>
  <si>
    <t>МП "Развитие здравоохранения "</t>
  </si>
  <si>
    <t>Сопровождение, обновление и техническая поддержка программного обеспечения</t>
  </si>
  <si>
    <t>Сопровождение, обновление и техническая поддержка справочных правовых (информационных ) систем</t>
  </si>
  <si>
    <t>1.1.3</t>
  </si>
  <si>
    <t>Сопровождение, обновление и техническая поддержка систем электронного документооборота</t>
  </si>
  <si>
    <t>1.1.4</t>
  </si>
  <si>
    <t>Приобретение, обновление и техническая поддержка антивирусного программного обеспечения</t>
  </si>
  <si>
    <t>1.1.5</t>
  </si>
  <si>
    <t>1.1.6</t>
  </si>
  <si>
    <t xml:space="preserve">МП "Развитие санаторно-курортного и туристского комплекса"
</t>
  </si>
  <si>
    <t>1.2.3</t>
  </si>
  <si>
    <t>МП "Поддержка малого и среднего предпринимательства"</t>
  </si>
  <si>
    <t>1.1.1.1</t>
  </si>
  <si>
    <t>МП "Развитие национальных культур и профилактика проявлений экстремизма"</t>
  </si>
  <si>
    <t>1.1.1.</t>
  </si>
  <si>
    <t>ПП 1 "Мероприятия праздничных дней и памятных дат, проводимых администрацией муниципального образования Темрюкский район"</t>
  </si>
  <si>
    <t xml:space="preserve"> Организация и проведение мероприятий по празднованию  государственных и международных праздников и дней воинской славы России, праздничных дней, памятных дат, исторических и знаменательных событий России, Краснодарского края и Темрюкского района в целях осуществления в пределах полномочий муниципального образования Темрюкский район мер, направленных на укрепление гражданского единства, а также мероприятий по празднованию профессиональных праздников, мероприятий по поздравлению от имени администрации муниципального образования Темрюкский район с датами образования воинских частей, населенных пунктов, организаций, предприятий, учебных заведений и учреждений, расположенных в Темрюкском районе, мероприятий по чествованию от имени администрации Темрюкского района юбиляров, прославленных земляков и граждан, внесших значительный вклад в развитие России, Краснодарского края и Темрюкского района</t>
  </si>
  <si>
    <t xml:space="preserve">ПП 2 "Укрепление материально-технической базы муниципального архива" </t>
  </si>
  <si>
    <t>Формирование и содержание муниципального архива</t>
  </si>
  <si>
    <t xml:space="preserve">МП "Развитие муниципальной службы"
</t>
  </si>
  <si>
    <t>Прохождение муниципальными служащими ежегодной диспансеризации</t>
  </si>
  <si>
    <t>Руководство и управление в сфере установленных функций</t>
  </si>
  <si>
    <t>Выравнивание финансовых возможностей поселений Темрюкского района по осуществлению органами местного самоуправления полномочий по решению вопросов местного значения</t>
  </si>
  <si>
    <t>МП "Умное обращение с отходами"</t>
  </si>
  <si>
    <t>Предоставление субсидий МУП "Универсал" по распоряжению имуществом, находящимся в муниципальной собственности</t>
  </si>
  <si>
    <t>МП "Улучшение условий и охраны труда"</t>
  </si>
  <si>
    <t>Проведение обучения руководителей и специалистов администрации муниципального образования Темрюкский район по охране труда в обучающей аккредитованной организации</t>
  </si>
  <si>
    <t>МП "Профилактика правонарушений"</t>
  </si>
  <si>
    <t>Обеспечение доступа к информации о деятельности администрации муниципального образования Темрюкский район и органов местного самоуправления на радио и в сети "Интернет"</t>
  </si>
  <si>
    <t>Обеспечение доступа к информации о деятельности администрации муниципального образования Темрюкский район и органов местного самоуправления в периодических печатных изданиях, в том числе официальное опубликование нормативных правовых актов администрации муниципального образования Темрюкский район (нормативные правовые акты, принятые главой муниципального образования Темрюкский район)</t>
  </si>
  <si>
    <t>Изготовление информационного видеоматериала (видеоролика) о деятельности администрации муниципального образования Темрюкский район</t>
  </si>
  <si>
    <t xml:space="preserve">МП "Поддержка социально ориентированных некоммерческих организаций"
</t>
  </si>
  <si>
    <t>1.1.2.</t>
  </si>
  <si>
    <t>1.1.3.</t>
  </si>
  <si>
    <t>1.1.4.</t>
  </si>
  <si>
    <t xml:space="preserve">Поддержка общественных объединений, чья деятельность направленна на организацию поисковых мероприятий и 
мероприятий, направленных на увековечение памяти и подвигов российских воинов
</t>
  </si>
  <si>
    <t>1.1.5.</t>
  </si>
  <si>
    <t>1.2.1.</t>
  </si>
  <si>
    <t>1.2.2.</t>
  </si>
  <si>
    <t>1.2.3.</t>
  </si>
  <si>
    <t>1.2.4.</t>
  </si>
  <si>
    <t xml:space="preserve">Поддержка общественных объединений 
инвалидов с нарушением функции органов слуха
</t>
  </si>
  <si>
    <t xml:space="preserve">Поддержка общественных объединений инвалидов боевых действий, членов семей погибших (умерших) военнослужащих в локальных войнах и конфликтах
</t>
  </si>
  <si>
    <t>МП "Развитие сельского хозяйства"</t>
  </si>
  <si>
    <t>Приобретение подарков для победителей районного соревнования работников АПК по итогам года</t>
  </si>
  <si>
    <t>ПП 2  "Обеспечение  эпизоотического ветеринарно-санитарного  благополучия"</t>
  </si>
  <si>
    <t xml:space="preserve">        1.1.1</t>
  </si>
  <si>
    <t>Осуществление государственных полномочий,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муниципального образования Темрюкский район</t>
  </si>
  <si>
    <t>Обеспечение выполнения функций муниципального  учреждения МКУ ИКЦ «Темрюкский», подведомственного управлению сельского хозяйства и перерабатывающей промышленности администрации муниципального образования Темрюкский район</t>
  </si>
  <si>
    <t>ПП 4 "Поддержка граждан, ведущих личное  подсобное хозяйство, крестьянских  (фермерских) хозяйств, индивидуальных предпринимателей, ведущих деятельность в области сельскохозяйственного  производства"</t>
  </si>
  <si>
    <t xml:space="preserve">        1.2.1</t>
  </si>
  <si>
    <t xml:space="preserve">        1.3.1</t>
  </si>
  <si>
    <t>Приобретение технических средств по обеспечению антитерористической защищенности объектов муниципальной собственности</t>
  </si>
  <si>
    <t>Приобретение мобильного ограждения для обеспечения антитеррористической защищенности населения при проведении массовых мероприятий</t>
  </si>
  <si>
    <t>Изготовление и распространение памяток, инструкций, пособий, плакатной продукции по вопросам "гражданских технологий противодействия  терроризму"</t>
  </si>
  <si>
    <t>МП "Обеспечение и развитие физической культуры и спорта"</t>
  </si>
  <si>
    <t>Финансовое обеспечение деятельности отдела по физической культуре и спорту администрации муниципального образования Темрюкский район</t>
  </si>
  <si>
    <t>Обеспечение выполнения муниципального задания на оказание муниципальных услуг муниципальным бюджетным учреждением центром физкультурно-массовой работы</t>
  </si>
  <si>
    <t>Обеспечение выполнения муниципального задания на оказание муниципальных услуг муниципальным бюджетным учреждением "Спортивная школа "Виктория"</t>
  </si>
  <si>
    <t>Укрепление материально -технической базы массового спорта и приобретение средств нагладной агитации, пропагандирующей здоровый образ жизни</t>
  </si>
  <si>
    <t>1.2.4</t>
  </si>
  <si>
    <t>1.2.5</t>
  </si>
  <si>
    <t>Обеспечение условий для развития физической культуры и массового спорта в части оплаты труда инструкторов по спорту</t>
  </si>
  <si>
    <t>1.2.6</t>
  </si>
  <si>
    <t>Реализация мероприятий, направленных на развитие детско-юношеского спорта, в условиях для подготовки спортивных сборных команд муниципального образования: укрепление материально-технической базы муниципальных физкультурно-спортивных учреждений</t>
  </si>
  <si>
    <t>Организация и проведение районных спортивно-массовых мероприятий для широких слоев населения</t>
  </si>
  <si>
    <t>Участие сборных команд сельских поселений в районных  соревнованиях в соответствии с переданными полномочиями по организации физкультурно-спортивной работы</t>
  </si>
  <si>
    <t>Участие спортсменов и сборных команд муниципального бюджетного учреждения "Спортивная школа "Виктория" в краевых, всероссийских и международных соревнованиях и спортивно-массовых мероприятиях различного уровня</t>
  </si>
  <si>
    <t>Участие сборных команд муниципального бюджетного учреждения дополнительного образования "Детско-юношеская спортивная школа" в краевых, всероссийских, международных соревнованиях и спортивно-массовых мероприятиях различного уровня</t>
  </si>
  <si>
    <t xml:space="preserve">МП "Экологическое оздоровление территории"
</t>
  </si>
  <si>
    <t>Изготовление информационных стендов</t>
  </si>
  <si>
    <t>ПП 1 "Формирование инвестиционной привлекательности Темрюкского района"</t>
  </si>
  <si>
    <t>Разработка и подготовка презентационного материала для представления инвестиционного потенциала Темрюкского района на форумах, выставочно-ярмарочных и конгрессных мероприятиях, а также формирование и ведение баз данных, содержащих предложения по осуществлению инвестиционной деятельности на территории Темрюкского района, и их размещение в информационно-телекоммуникационной сети "Интернет"</t>
  </si>
  <si>
    <t>Разработка технико-экономического обоснования для включения в Единый реестр приоритетных инвестиционных проектов Краснодарского края</t>
  </si>
  <si>
    <t>ПП 2 "Обеспечение деятельности уполномоченного органа по размещению закупок товаров, работ, услуг для муниципальных нужд"</t>
  </si>
  <si>
    <t>Обеспечение деятельности муниципального казенного учреждения муниципального образования Темрюкский район «Муниципальный заказ»</t>
  </si>
  <si>
    <t>Расходы на обеспечение функций муниципальных органов (создание условий для обеспечения деятельности главы муниципального образования Темрюкский район, администрации муниципального образования Темрюкский район, управления по вопросам семьи и детства, управления муниципального контроля)</t>
  </si>
  <si>
    <t>ПП 1 "Материально-техническое обеспечение деятельности администрации муниципального образования Темрюкский район"</t>
  </si>
  <si>
    <t>Финансовое обеспечение деятельности МКУ «Материально-техническое обеспечение»</t>
  </si>
  <si>
    <t>Транспортное обеспечение деятельности органов обслуживаемых учреждений</t>
  </si>
  <si>
    <t>Оплата коммунального обслуживания администрации муниципального образования Темрюкский район</t>
  </si>
  <si>
    <t xml:space="preserve">Текущий ремонт здания администрации муниципального образования Темрюкский район </t>
  </si>
  <si>
    <t>Финансовое обеспечение деятельности муниципального казенного учреждения «Централизованная бухгалтерия» муниципального образования Темрюкский район</t>
  </si>
  <si>
    <t>Организация и проведение государственной итоговой аттестации выпускников общеобразовательных школ</t>
  </si>
  <si>
    <t xml:space="preserve">Обеспечение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</si>
  <si>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 xml:space="preserve">Обеспечение дополнительного образования детей в муниципальных  образовательных организациях дополнительного образования </t>
  </si>
  <si>
    <t>1.1.7</t>
  </si>
  <si>
    <t>Организация питания учащихся общеобразовательных организаций</t>
  </si>
  <si>
    <t>1.1.8</t>
  </si>
  <si>
    <t>Организация льготного питания учащихся  общеобразовательных организаций</t>
  </si>
  <si>
    <t>1.1.9</t>
  </si>
  <si>
    <t xml:space="preserve">Организация  питания обучающихся классов (групп) казачьей направленности </t>
  </si>
  <si>
    <t>1.1.10</t>
  </si>
  <si>
    <t>1.1.11</t>
  </si>
  <si>
    <t>1.1.12</t>
  </si>
  <si>
    <t>1.1.13</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</si>
  <si>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</si>
  <si>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1.1.14</t>
  </si>
  <si>
    <t>1.1.15</t>
  </si>
  <si>
    <t>1.1.16</t>
  </si>
  <si>
    <t xml:space="preserve">Прочие расходы в области образования </t>
  </si>
  <si>
    <t>1.1.17</t>
  </si>
  <si>
    <t xml:space="preserve">Компенсационная выплата за наем (поднаём) жилья педагогическим и руководящим работникам муниципальных общеобразовательных организаций  </t>
  </si>
  <si>
    <t>1.1.18</t>
  </si>
  <si>
    <t xml:space="preserve">Организация предоставления дополнительного образования детям в муниципальных образовательных организациях  (проведение медицинских осмотров лиц, занимающихся физической культурой и спортом по углубленной программе медицинского обследования) </t>
  </si>
  <si>
    <t>1.1.19</t>
  </si>
  <si>
    <t>1.1.20</t>
  </si>
  <si>
    <t>Мероприятия по обеспечению противопожарной безопасности образовательных организаций</t>
  </si>
  <si>
    <t>1.1.21</t>
  </si>
  <si>
    <t>1.1.22</t>
  </si>
  <si>
    <t>Участие в профилактике терроризма в части обеспечение инженерно-технической защищенности муниципальных образовательных организаций</t>
  </si>
  <si>
    <t>1.1.23</t>
  </si>
  <si>
    <t xml:space="preserve">Материально-техническое и финансовое обеспечение деятельности  управления образованием  </t>
  </si>
  <si>
    <t>1.1.24</t>
  </si>
  <si>
    <t>Материально-техническое и финансовое обеспечение  деятельности муниципальных казенных учреждений, подведомственных управлению образованием</t>
  </si>
  <si>
    <t>1.1.25</t>
  </si>
  <si>
    <t>1.1.26</t>
  </si>
  <si>
    <t>1.1.27</t>
  </si>
  <si>
    <t>1.1.28</t>
  </si>
  <si>
    <t>1.1.29</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</si>
  <si>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регионального проекта «Модернизация школьных систем образования»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 (за исключением мероприятий, предусмотренных пунктами 1.1, 1.3, 1,5, 1.13, 1.20, 1.26)  </t>
  </si>
  <si>
    <t>МП "Программа реализации государственной молодежной политики"</t>
  </si>
  <si>
    <t xml:space="preserve">Развитие движения КВН в муниципальном образовании Темрюкский район </t>
  </si>
  <si>
    <t>1.3.1.</t>
  </si>
  <si>
    <t>1.3.2.</t>
  </si>
  <si>
    <t xml:space="preserve">Поддержка деятельности молодежного Совета при главе муниципального образования Темрюкский район </t>
  </si>
  <si>
    <t>1.3.3.</t>
  </si>
  <si>
    <t>1.3.4.</t>
  </si>
  <si>
    <t xml:space="preserve">Развитие и поддержка деятельности школьного и студенческого самоуправления </t>
  </si>
  <si>
    <t>1.4.1.</t>
  </si>
  <si>
    <t xml:space="preserve">Организация и проведение муниципальных и участие в краевых мероприятиях, направленных на профилактику зависимостей </t>
  </si>
  <si>
    <t>1.4.2.</t>
  </si>
  <si>
    <t>1.4.3.</t>
  </si>
  <si>
    <t>1.4.4.</t>
  </si>
  <si>
    <t>1.4.5.</t>
  </si>
  <si>
    <t>1.5.1</t>
  </si>
  <si>
    <t xml:space="preserve">Организация, проведение, участие в семинарах, совещаниях для специалистов в области молодежной политики </t>
  </si>
  <si>
    <t>1.6.1.</t>
  </si>
  <si>
    <t>1.7.1.</t>
  </si>
  <si>
    <t>1.7.2.</t>
  </si>
  <si>
    <t xml:space="preserve">Организация и проведение молодежных муниципальных смен и форумов </t>
  </si>
  <si>
    <t>1.7.3.</t>
  </si>
  <si>
    <t xml:space="preserve">Организация и обеспечение работы на летних дворовых площадках </t>
  </si>
  <si>
    <t>1.8.1.</t>
  </si>
  <si>
    <t>1.8.2.</t>
  </si>
  <si>
    <t>1.9.1.</t>
  </si>
  <si>
    <t>1.10.1</t>
  </si>
  <si>
    <t xml:space="preserve">Организация и проведение мероприятий, направленных на творческое развитие молодежи (фестивали, конкурсы, акции и другое). Участие в зональных, краевых мероприятиях 
</t>
  </si>
  <si>
    <t xml:space="preserve">Поддержка деятельности студенческих трудовых отрядов 
</t>
  </si>
  <si>
    <t xml:space="preserve">Организация и проведение мероприятий по профилактике безнадзорности и правонарушений несовершеннолетних </t>
  </si>
  <si>
    <t xml:space="preserve">Работа с подростками, состоящими на индивидуально-профилактическом учете </t>
  </si>
  <si>
    <t xml:space="preserve">Организация и проведение мероприятий, направленных на профилактику экстремизма, предотвращение конфликтных ситуаций в молодежной среде; предупреждение вовлечения подростков и молодежи в деструктивные религиозные организации 
</t>
  </si>
  <si>
    <t xml:space="preserve">Организация заездов в краевые и муниципальные профильные лагеря, летние смены, краевые туристические маршруты 
</t>
  </si>
  <si>
    <t xml:space="preserve">Финансовое выполнение функций деятельности отдела по делам молодежи администрации муниципального образования Темрюкский район </t>
  </si>
  <si>
    <t>МП "Развитие культуры"</t>
  </si>
  <si>
    <t xml:space="preserve">Проведение цикла мероприятий, посвященных Празднованию Великой Победы </t>
  </si>
  <si>
    <t>Проведение цикла мероприятий в рамках Краевого фестиваля - «Казачья слава»</t>
  </si>
  <si>
    <t>Проведение мероприятия «Общерайонный  выпускной»</t>
  </si>
  <si>
    <t xml:space="preserve">Проведение мероприятий в рамках открытия 
сезона «Азовская волна» и Дня России
</t>
  </si>
  <si>
    <t>Проведение цикла мероприятий, посвященных Дню семьи, любви и верности</t>
  </si>
  <si>
    <t>Предоставление субсидий на организацию мероприятий по модернизации библиотек в части комплектования книжных фондов библиотек муниципального образования Темрюкский район</t>
  </si>
  <si>
    <t xml:space="preserve">Приобретение программного обеспечения и
компьютеризация
</t>
  </si>
  <si>
    <t>Организация и проведение независимой оценки качества условий оказания услуг учреждениями культуры</t>
  </si>
  <si>
    <t xml:space="preserve">Участие коллективов народного творчества в
российских, краевых, районных фестивалях,  конкурсах, праздниках
</t>
  </si>
  <si>
    <t>1.2.9</t>
  </si>
  <si>
    <t>Проведение цикла мероприятий, посвященных Празднику весны и труда</t>
  </si>
  <si>
    <t>1.2.10</t>
  </si>
  <si>
    <t xml:space="preserve">Проведение цикла мероприятий, в рамках 
фестиваля детского творчества «Таманские звездочки»
</t>
  </si>
  <si>
    <t>Проведение цикла мероприятий в рамках новогодней кампании</t>
  </si>
  <si>
    <t xml:space="preserve">Материально-техническое оснащение праздников, фестивалей, смотров-конкурсов, создание современных   каналов обобщения и распространения передового опыта деятельности   учреждений культуры
</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</si>
  <si>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проживающим и работающим в сельской местности
</t>
  </si>
  <si>
    <t>ПП 3 «Укрепление материально-технической базы и пожарная безопасность учреждений культуры»</t>
  </si>
  <si>
    <t>Капитальный и текущий ремонт, благоустройство территории, материально-техническое обеспечение учреждений культуры, подведомственных управлению культуры</t>
  </si>
  <si>
    <t>Оснащение образовательных организаций в сфере культуры музыкальными инструментами, оборудованием и учебными материалами в рамках реализации регионального проекта «Культурная среда»</t>
  </si>
  <si>
    <t xml:space="preserve">Финансовое обеспечение выполнения функций 
МБУК «Районный Дом культуры» 
</t>
  </si>
  <si>
    <t xml:space="preserve">Финансовое обеспечение выполнения функций 
МКУК «МЦМТОУК»
</t>
  </si>
  <si>
    <t xml:space="preserve">Финансовое обеспечение выполнения функций 
муниципальных бюджетных учреждений дополнительного образования, подведомственных управлению культуры
</t>
  </si>
  <si>
    <t xml:space="preserve">Финансовое обеспечение выполнения функций МБУК «Межпоселенческая библиотека» 
</t>
  </si>
  <si>
    <t xml:space="preserve">Финансовое обеспечение деятельности
управления культуры администрации муниципального образования Темрюкский район
</t>
  </si>
  <si>
    <t>ПП 4 «Мероприятия по совершенствованию деятельности учреждений культуры, подведомственных управлению культуры»</t>
  </si>
  <si>
    <t>ПП 5 "Отдельные мероприятия по управлению реализацией программы (аппарат)"</t>
  </si>
  <si>
    <t>МП "Социальная поддержка граждан"</t>
  </si>
  <si>
    <t>Выплата ежемесячного вознаграждения, причитающегося приемным родителям за оказание услуг по воспитанию приемных детей</t>
  </si>
  <si>
    <t>Выплата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или переданных на воспитание в приемную семью</t>
  </si>
  <si>
    <t>Осуществление деятельности по опеке и попечительству в отношении несовершеннолетних</t>
  </si>
  <si>
    <t>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осуществление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</si>
  <si>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 xml:space="preserve">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t>
  </si>
  <si>
    <t>Выплата муниципальной стипендии согласно договорам</t>
  </si>
  <si>
    <t xml:space="preserve">Пенсионное обеспечение за выслугу лет лиц, замещавших муниципальные  должности и должности муниципальной службы в органах местного самоуправления муниципального образования  Темрюкский район </t>
  </si>
  <si>
    <t>Предоставление ежемесячной доплаты к пенсии гражданам, имеющих звание «Почетный гражданин муниципального образования Темрюкский район»</t>
  </si>
  <si>
    <t>МП "Комплексное развитие в сфере строительства"</t>
  </si>
  <si>
    <t>Развитие инфраструктуры в части организации, сопровождения проектирования, строительства, реконструкции и капитального ремонта линейных объектов</t>
  </si>
  <si>
    <t>1.4.1</t>
  </si>
  <si>
    <t>1.5.2</t>
  </si>
  <si>
    <t>1.5.3</t>
  </si>
  <si>
    <t>1.6.1</t>
  </si>
  <si>
    <t>1.6.2</t>
  </si>
  <si>
    <t>1.6.3</t>
  </si>
  <si>
    <t xml:space="preserve">Финансовое обеспечение деятельности управления капитального строительства и топливно-энергетического комплекса администрации муниципального образования Темрюкский район
</t>
  </si>
  <si>
    <t xml:space="preserve">Финансовое обеспечение деятельности подведомственного муниципального казенного учреждения «Единая Служба Заказчика» муниципального образования Темрюкский район
</t>
  </si>
  <si>
    <t xml:space="preserve">МП "Управление и контроль за муниципальным имуществом и земельными ресурсами"
</t>
  </si>
  <si>
    <t>Усовершенствование системы учета и использования муниципального имущества</t>
  </si>
  <si>
    <t>Выявление объектов культурного наследия в границах земель или земельных участков, находящихся в муниципальной собственности или государственная собственность на которые не разграничена</t>
  </si>
  <si>
    <t>Приобретение жилых помещений для детей-сирот и детей, оставшихся без попечения родителей, лиц из числа детей-сирот и детей, оставшихся без попечения родителей, на территории Краснодарского края</t>
  </si>
  <si>
    <t xml:space="preserve">Приобретение жилья в муниципальном образовании Темрюкский район </t>
  </si>
  <si>
    <t>14</t>
  </si>
  <si>
    <t>15</t>
  </si>
  <si>
    <t>16</t>
  </si>
  <si>
    <t>21</t>
  </si>
  <si>
    <t>18</t>
  </si>
  <si>
    <t>19</t>
  </si>
  <si>
    <t>22</t>
  </si>
  <si>
    <t>23</t>
  </si>
  <si>
    <t>24</t>
  </si>
  <si>
    <t>25</t>
  </si>
  <si>
    <t>26</t>
  </si>
  <si>
    <t>28</t>
  </si>
  <si>
    <t>29</t>
  </si>
  <si>
    <t>30</t>
  </si>
  <si>
    <t>31</t>
  </si>
  <si>
    <t>32</t>
  </si>
  <si>
    <t xml:space="preserve">Возмещение затрат за потребленную электроэнергию электрохимзащитными установками № 1, 2, 3, 4, 5 магистрального трубопровода МТ 2
</t>
  </si>
  <si>
    <t>МП "Внедрение гражданских технологий противодействию терроризма"</t>
  </si>
  <si>
    <t>Обустройство и содержание мест (площадок) накопления твердых коммунальных отходов, в рамках реализации муниципального проекта "Умное обращение с отходами"</t>
  </si>
  <si>
    <t xml:space="preserve">Строительство канализационного коллектора в
ст-це Голубицкой Темрюкского района в рамках реализации муниципального проекта «Канализование муниципальных образований Темрюкского района (ст-ца Голубицкая)»
</t>
  </si>
  <si>
    <t>Предоставление социальных выплат молодым семьям на приобретение (строительство) жилья, в рамках реализации муниципального проекта «Улучшение жилищных условий населения Темрюкского района»</t>
  </si>
  <si>
    <t>ПП 3 "Поддержание надлежащего состояния имущества муниципального образования Темрюкский район"</t>
  </si>
  <si>
    <t xml:space="preserve">Организация оказания первичной медицинско-санитарной помощи на территории сельских и городского поселений Темрюкского района, в рамках реализации муниципального проекта «Развитие первичного амбулаторного звена» </t>
  </si>
  <si>
    <t>Создание дополнительных мест в дошкольных образовательных организациях в рамках реализации муниципального проекта  «Будущее Тамани», в том числе:</t>
  </si>
  <si>
    <t xml:space="preserve">Строительство детского сада на 230 мест в ст-це Курчанской, Темрюкского района Краснодарского края </t>
  </si>
  <si>
    <t>1.6.1.2</t>
  </si>
  <si>
    <t>Создание новых мест в общеобразовательных организациях с целью уменьшения количества обучающихся во 2 смену в рамках реализации муниципального проекта  «Будущее Тамани», в том числе:</t>
  </si>
  <si>
    <t>1.6.2.1</t>
  </si>
  <si>
    <t>Улучшение материально-технической базы детских садов и школ в рамках реализации муниципального проекта  «Будущее Тамани», в том числе:</t>
  </si>
  <si>
    <t>1.6.3.1</t>
  </si>
  <si>
    <t>1.6.3.2</t>
  </si>
  <si>
    <t>1.6.3.3</t>
  </si>
  <si>
    <t xml:space="preserve">Строительство корпуса пищеблока на территории МБОУ ООШ № 26 пос. Прогресс Темрюкского района Краснодарского края </t>
  </si>
  <si>
    <t xml:space="preserve">Проведение муниципальных, участие в зональных и краевых интеллектуальных играх «Что? Где? Когда?»
</t>
  </si>
  <si>
    <t>Организация и проведение мероприятий, направленных на повышение общественно экономической и политической активности молодежи (круглые столы, теле-, радиопередачи, акции, фестивали, конкурсы), в рамках реализации муниципального проекта «Социальное предпринимательство»</t>
  </si>
  <si>
    <t>Проведение и участие в «круглых столах», конференциях, совещаниях, форумах, слетах по вопросам содействия занятости и трудоустройства подростков и молодежи, их профориентационного самоопределения, в том числе организация рабочей площадки «Мастерская проектов», в рамках реализации муниципального проекта «Социальное предпринимательство»</t>
  </si>
  <si>
    <t xml:space="preserve">Финансовое выполнение функций деятельности МКУ «РМЦ «Доверие», подведомственного отделу по делам молодежи администрации муниципального образования Темрюкский район </t>
  </si>
  <si>
    <t>ПП 2 "Предоставление мер социальной поддержки гражданам, заключившим договор о целевом обучении с муниципальными организациями муниципального образования Темрюкский район"</t>
  </si>
  <si>
    <t>Осуществление отдельных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расположенных на территории Краснодарского края, проживающих и работающих в сельской местности</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</si>
  <si>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в том числе выплата компенсации обучающимся на дому</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</si>
  <si>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(проведение капитального ремонта спортивных залов муниципальных общеобразовательных организаций, помещений при них, других помещений физкультурно-спортивного назначения, физкультурно-оздоровительных комплексов)</t>
  </si>
  <si>
    <t>1.1.30</t>
  </si>
  <si>
    <t xml:space="preserve"> </t>
  </si>
  <si>
    <t xml:space="preserve">Строительство детского сада на 360 мест в станице Тамань 
</t>
  </si>
  <si>
    <t>Ремонт и содержание автомобильных дорог общего пользования местного значения</t>
  </si>
  <si>
    <t>Капитальный ремонт автомобильных дорог общего пользования местного значения, в рамках муниципального проекта «Развитие порта Тамань. Капитальный ремонт автомобильных дорог»</t>
  </si>
  <si>
    <t>Строительство магистрального трубопровода МТ-1</t>
  </si>
  <si>
    <t xml:space="preserve">Приобретение грузового автотранспорта для  МУП "Универсал" </t>
  </si>
  <si>
    <t>Мероприятия по экологическому воспитанию и формированию экологической культуры населения Темрюкского района</t>
  </si>
  <si>
    <t>Организация технической поддержки информационно-туристического портала «Курорты Темрюкского района», в рамках реализации муниципального проекта «Развитие туристской информационной инфраструктуры»</t>
  </si>
  <si>
    <t>1.2.7</t>
  </si>
  <si>
    <t>Реализация мероприятий, направленных на развитие детско-юношеского спорта, в целях создания условий для подготовки спортивных сборных команд муниципального образования, участие в обеспечении подготовки спортивного резерва для спортивных сборных команд Краснодарского края, в том числе на приобретение спортивно-технического оборудования для выхода на воду</t>
  </si>
  <si>
    <t>в том числе: участие в предупреждении чрезвычайных ситуаций в части развития систем видеонаблюдения муниципального образования (приобретение камер обзорного видеонаблюдения)</t>
  </si>
  <si>
    <t>в том числе: участие в предупреждении чрезвычайных ситуаций в части создания комплексной системы видеонаблюдения (приобретение камер обзорного видеонаблюдения, прокладка волоконно-оптических линий связи, приобретение сопутствующего серверного и коммутационного оборудования) на территории муниципального образования Темрюкский район</t>
  </si>
  <si>
    <t>1.3.1.1</t>
  </si>
  <si>
    <t>1.3.1.2</t>
  </si>
  <si>
    <t>Проведение мероприятий по комплексной защите информации в администрации муниципального района Темрюкский район</t>
  </si>
  <si>
    <t xml:space="preserve"> Приложение № 1                                                               к Сводному годовому докладу                                                                                                                                               о ходе реализации и об оценке эффективности                                                                                                                      муниципальных программ 
муниципального образования                                                                                                                                                     Темрюкский район
 за 2022 год</t>
  </si>
  <si>
    <t>Объем ресурсного обеспечения муниципальной программы, тыс. рублей</t>
  </si>
  <si>
    <t>Исполнено, тыс. рублей</t>
  </si>
  <si>
    <t>Отношение фактических расходов к уточненному плану,  в %</t>
  </si>
  <si>
    <t>Сведения об исполнении расходных обязательств, финансирование которых осуществляется из бюджетов всех уровней в рамках реализации муниципальных программ муниципального образования Темрюкский район за 2022 год</t>
  </si>
  <si>
    <t>Примечание</t>
  </si>
  <si>
    <t>х</t>
  </si>
  <si>
    <t>Оплата произведена по фактическим затратам, сложилась экономия средств в сумме (0,1 тыс. рублей)</t>
  </si>
  <si>
    <t>Замена светильников на энергосберегающие светодиодные светильники в муниципальных образовательных учреждениях и организациях муниципального образования Темрюкский район</t>
  </si>
  <si>
    <t>Установка узлов учета тепловой энергии в муниципальных образовательных учреждениях и организациях муниципального образования Темрюкский район</t>
  </si>
  <si>
    <t>Предоставление доплаты приглашенным в государственное бюджетное учреждение здравоохранения «Темрюкская центральная районная больница» министерства здравоохранения Краснодарского края  специалистам с высшим профессиональным (медицинским) образованием (врач), а также специалистам со средним профессиональным (медицинским) образованием (фельдшер) для осуществления трудовой деятельности на Темрюкской станции скорой медицинской помощи или ее отделениях, являющимся получателями компенсации, предусмотренной постановлением главы администрации (губернатора) Краснодарского края от 27 мая 2020 года № 299 «О компенсации расходов по оплате найма жилых  помещений отдельным категориям медицинских работников государственных учреждений здравоохранения Краснодарского края», в рамках реализации муниципального проекта «Привлечение квалифицированных медицинских кадров»</t>
  </si>
  <si>
    <t>1.4.3</t>
  </si>
  <si>
    <t xml:space="preserve">Организация и проведение мероприятия,  викторины или конкурса (в том числе дистанционно и в режиме он-лайн) по «Безопасному лету»
</t>
  </si>
  <si>
    <t>Организация и проведение мероприятий по профилактике безнадзорности и правонарушений с несовершеннолетними (в том числе дистанционно и в режиме он-лайн)</t>
  </si>
  <si>
    <t>Организация и проведение профильной смены для несовершеннолетних, состоящих на профилактических учетах в органах и учреждениях системы профилактики безнадзорности правонарушений несовершеннолетних</t>
  </si>
  <si>
    <t>Оплата произведена по фактическим расходам, в результате округления  сложилась экономия средств (0,1 тыс. рублей)</t>
  </si>
  <si>
    <t xml:space="preserve">Организация и проведение лагерей с дневным пребыванием при общеобразовательных учреждениях с питанием, лагерей труда и отдыха, благоустройство базы отдыха «Солнышко»
</t>
  </si>
  <si>
    <t>Кадастровые работы в отношении объектов недвижимости, находящихся в муниципальной собственности, и земельных участков, расположенных в границах муниципального образования Темрюкский район</t>
  </si>
  <si>
    <t>Оплата произведена по фактическим затратам, в результате округления сложилась экономия средств (0,1 тыс. рублей)</t>
  </si>
  <si>
    <t xml:space="preserve">Оплата произведена по фактическим затратам, в результате округления сложилась экономия средств (0,1 тыс. рублей) </t>
  </si>
  <si>
    <t>ПП 1 «Приобретение жилых помещений для детей-сирот и детей, оставшихся без попечения родителей, лиц из числа детей-сирот и детей, оставшихся без попечения родителей на территории Краснодарского края»</t>
  </si>
  <si>
    <t>Оплата произведена по фактическим затратам, в результате проведения конкурентных процедур сложилась экономия средств в сумме 116,5 тыс. рублей</t>
  </si>
  <si>
    <t>В результате фактического выполнения мероприятия потребность в средств в сумме 1,0 тыс. рублей отсутствовала</t>
  </si>
  <si>
    <t>в том числе в рамках реализации муниципального проекта "Будущее Тамани" (улучшение материально-технической базы детских садов и школ)</t>
  </si>
  <si>
    <t>Оплата произведена по фактическим затратам, в результате сложилась экономия средств (155,8 тыс. рублей по питанию дошкольников, 1,6 тыс. рублей по коммунальным услугам)</t>
  </si>
  <si>
    <t>Оплата произведена по фактическим затратам, в результате сложилась экономия средств (0,2 тыс. рублей)</t>
  </si>
  <si>
    <t>Оплата произведена по фактическим затратам, в результате сложилась экономия средств (0,4 тыс. рублей)</t>
  </si>
  <si>
    <t>Оплата произведена по фактическим затратам, в результате сложилась экономия средств (2,8 тыс. рублей)</t>
  </si>
  <si>
    <t>Оплата произведена по фактическим затратам, в результате сложилась экономия средств (3,7 тыс. рублей)</t>
  </si>
  <si>
    <t>В результате фактического выполнения мероприятия потребность в средствах в сумме 49,0 тыс. рублей отсутствовала (средства  краевого бюджета в сумме 49,0 тыс. рублей возвращены в краевой бюджет 19.01.2023 года)</t>
  </si>
  <si>
    <t>Бюджетные средства освоены не в полном объеме (9297,7 тыс. рублей) по следующим причинам:  1) экономия, сложившаяся в результате исполнения муниципальных контрактов и программных мероприятий (1784,9 тыс. рублей); 
2) неисполнение (ненадлежащее исполнение) поставщиком (подрядчиком) условий заключенного муниципального контракта (муниципальный контракт на выполнение капитального ремонта кровли МБОУ СОШ № 18 заключен со сроком исполнения до 2022 года. Срок исполнения контракта нарушен по вине подрядчика, не проведена приемка работ, идут судебные разбирательства (1222,4 тыс. рублей); 3) переходящих муниципальных контрактов:  технологическое присоединение к централизованной системе водоснабжения МБОУ ООШ № 26 -84,1 тыс. рублей (срок исполнения договора - до 31.01.2023 года). Работы не выполнены, срок исполнения нарушен; капитальный ремонт здания МБДОУ ДС КВ № 1 – 4793,8 тыс. рублей (срок исполнения договора - до 14.04.2023 года); капитальный ремонт фасада МБДОУ ДС КВ № 11 – 1412,5 тыс. рублей (срок исполнения договора - до 16.02.2023 года); произведена оплата, обязательства по муниципальному контракту исполнены</t>
  </si>
  <si>
    <t>В результате фактического выполнения мероприятия потребность в средствах в сумме 6568,1 тыс. рублей отсутствовала (средства федерального и краевого бюджетов в сумме 6108,4 тыс. рублей возвращены в краевой бюджет 19.01.2023 года)</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</si>
  <si>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</si>
  <si>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Оплата произведена по фактическим затратам, в связи с уволнением работника сложилась экономия средств (31,3 тыс. рублей)</t>
  </si>
  <si>
    <t>Оплата произведена по фактическим затратам, в результате сложилась экономия средств (7,1тыс. рублей, в связи с расторжением контрактов)</t>
  </si>
  <si>
    <t>В результате фактического выполнения мероприятия потребность в средствах в сумме 824,5 тыс. рублей отсутствовала (средства федерального бюджета в сумме 824,5 тыс. рублей возвращены в краевой бюджет 19.01.2023 года)</t>
  </si>
  <si>
    <t>Оплата произведена по фактически выполненным работам, в результате я сложилась экономия средств (2,8 тыс. рублей)</t>
  </si>
  <si>
    <t>Мероприятия по антитеррористической защищенности в   муниципальных образовательных организациях</t>
  </si>
  <si>
    <t>Единовременная выплата молодым педагогам,  поступившим на работу в муниципальные образовательные организации в текущем году, в рамках реализации муниципального проекта «Будущее Тамани»</t>
  </si>
  <si>
    <t>Оплата произведена по фактическим затратам, в связи с расторжением муниципальных контрактов по ГСМ, потребность в средствах (730,4 тыс. рублей) отсутствовала</t>
  </si>
  <si>
    <t>Оплата произведена по фактически предоставленным документам, в результате сложилась экономия средств (0,3 тыс. рублей)</t>
  </si>
  <si>
    <t xml:space="preserve">Оплата произведена по фактически предоставленным документам, в результате сложилась экономия средств (0,1 тыс. рублей) </t>
  </si>
  <si>
    <t>Обеспечение повышения квалификации и переподготовки педагогических и руководящих кадров системы образования Темрюкского района, в рамках реализации мероприятий муниципального проекта «Будущее Тамани»</t>
  </si>
  <si>
    <t>Обеспечение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в том числе выплата компенсации обучающимся на дому</t>
  </si>
  <si>
    <t xml:space="preserve">В результате фактического выполнения мероприятия потребность в средствах в сумме 232,4 тыс. рублей отсутствовала (средства  краевого бюджета в сумме 232,4 тыс. рублей возвращены в краевой бюджет 19.01.2023 года)                                                   </t>
  </si>
  <si>
    <t xml:space="preserve">В результате фактического выполнения мероприятия потребность в средствах в сумме 328,1 тыс. рублей отсутствовала (средства  краевого бюджета в сумме 170,6 тыс. рублей возвращены в краевой бюджет 19.01.2023 года) </t>
  </si>
  <si>
    <t>Доп. соглашение на уменьшение ЛБО заключено 23.12.2022 года. Кассовое освоение средств произведено в размере 100% от суммы соглашения, Министерством образования, науки и молодежной политики Краснодарского края не уменьшены лимиты бюджетных обязательств согласно дополнительного соглашения в сумме 34475,0 тыс. рублей, из них средства федерального и краевого бюджетов в сумме - 32061,8 тыс. рублей</t>
  </si>
  <si>
    <t xml:space="preserve">В результате фактического выполнения мероприятия потребность в краевых средствах в сумме 617,0 тыс. рублей отсутствовала (средства  краевого бюджета в сумме 617,0 тыс. рублей возвращены в краевой бюджет 19.01.2023 года)  </t>
  </si>
  <si>
    <t>1.1.31</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</si>
  <si>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регионального проекта «Патриотическое воспитание граждан Российской Федерации»</t>
  </si>
  <si>
    <t xml:space="preserve">В результате фактического выполнения мероприятия потребность в средствах в сумме 728,3 тыс. рублей отсутствовала (средства  краевого бюджета в сумме 728,3 тыс. рублей возвращены в краевой бюджет 19.01.2023 года) </t>
  </si>
  <si>
    <t>Создание и поддержание деятельности центров образования «Точка роста» различной направленности, в рамках реализации муниципального проекта «Одаренные дети Тамани»</t>
  </si>
  <si>
    <t>Обеспечение функционирования системы персонифицированного финансирования дополнительного образования, в том числе гранты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органами местного самоуправления муниципального образования Темрюкский район не осуществляются функции и полномочия учредителя, в рамках реализации муниципального проекта «Одаренные дети Тамани»</t>
  </si>
  <si>
    <t>Оплата произведена по фактическим расходам, в результате округления  сложилась экономия средств (0,2 тыс. рублей)</t>
  </si>
  <si>
    <t>Внедрение целевой модели цифровой образовательной среды в  муниципальных общеобразовательных организациях, в рамках реализации муниципального проекта «Открытое образование Тамани»</t>
  </si>
  <si>
    <t>ПП 1  "ССтроительство, реконструкция, капитальный ремонт и ремонт автомобильных дорог общего пользования местного значения на территории Темрюкского района"</t>
  </si>
  <si>
    <t>Оплата произведена по фактически выполненным работам, в результате  сложилась экономия средств (59,5 тыс. рублей)</t>
  </si>
  <si>
    <t>Оплата произведена по фактическим затратам, в результате округления сложилась экономия средств (0,2 тыс. рублей)</t>
  </si>
  <si>
    <t>20</t>
  </si>
  <si>
    <t>Бюджетные средства не освоены в полном объеме (58,7 тыс. рублей) в связи с экономией средств сложившейся в результате фактических расходов (42,3 тыс. рублей), оплатой за поставку ГСМ (заправка автомобильным топливом осуществлялась по 31 декабря 2022 года включительно,  окончательный расчет произведен в январе 2023 года (16,4 тыс. рублей)</t>
  </si>
  <si>
    <t xml:space="preserve">Организация и проведение 
туристических фестивалей походов, лагерей, конкурсов, участие в краевых мероприятиях, направленных на поддержку и развитие массового молодежного туризма 
</t>
  </si>
  <si>
    <t xml:space="preserve">Организация и
проведение акций, фестивалей, соревнований, участие в краевых мероприятиях, 
направленных на пропаганду здорового образа жизни, поддержку развития молодежного спорта, движения воркаут, экстремальных видов спорта 
</t>
  </si>
  <si>
    <t xml:space="preserve">Организация и проведение  гражданско-патриотических акций, экскурсий, соревнований, 
лекций, круглых столов, встреч с ветеранами и мероприятий в рамках патриотического и духовно-нравственного воспитания граждан, в рамках реализации муниципального проекта "Достояние поколений"
</t>
  </si>
  <si>
    <t>Организация и проведение комплекса мероприятий «Марафон добра», в рамках реализации муниципального проекта "Добровольцы Тамани"</t>
  </si>
  <si>
    <t xml:space="preserve">Размещение информации в СМИ и сети Интернет о деятельности в сфере молодежной политики; создание и сопровождение Интернет-сайтов отдела по делам молодежи администрации муниципальногого образования Темрюкский район; изготовление информационно-имиджевой продукции 
</t>
  </si>
  <si>
    <t xml:space="preserve">Финансовое выполнение функций деятельности МКУ «МПЦ имени В.А. Ляхова», подведомственного отделу по делам молодежи администрации муниципального образования Темрюкский район 
</t>
  </si>
  <si>
    <t>Оплата произведена по фактическим затратам, в результате округления сложилась экономия средств  (0,1 тыс. рублей)</t>
  </si>
  <si>
    <t xml:space="preserve">Изготовление и приобретение служебных удостоверений народного дружинника </t>
  </si>
  <si>
    <t>Приобретение поощряющих подарков членам народных дружин, председателям советов профилактик, а также сотрудникам полиции</t>
  </si>
  <si>
    <t>Изготовление и приобретение листовок, направленных на профилактику различных видов преступлений, в рамках реализации муниципального проекта "Безопасный город"</t>
  </si>
  <si>
    <t>Приобретение технических средств для профилактики правонарушений и преступлений, врамках реализации муниципального проекта "Безопасный город"</t>
  </si>
  <si>
    <t>Постановлением администрации муниципального образования Темрюкский район от 20 декабря 2022 года № 2412 "О внесении изменений в постановление администрации муниципального образования Темрюкский район от 29 октября 2021 года № 1617 "Об утверждении муниципальной программы муниципального образования Темрюкский район "Развитие национальных культур и профилактика проявлений экстремизма" внесены изменения в части исключения в 2022 году мероприятий направленных на приобретение информационных материалов, направленных на гармонизацию межнациональных отношений, межнациональное и межконфессиональное согласие, профилактики проявлений экстремизма а также на участие в мероприятиях, направленных на гармонизацию межнациональных отношений и профилактику экстремизма в связи с ростом цен на печатную продукцию</t>
  </si>
  <si>
    <t>Выплата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</si>
  <si>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 xml:space="preserve">Выплата ежемесячных денежных средств на содержание детей, нуждающихся в особой заботе государства, переданных на патронатное воспитание
</t>
  </si>
  <si>
    <t xml:space="preserve">Бюджетные средства не освоены в полном объеме (1,5 тыс. рублей) в связи с тем, что потребность расчитывалась по месяцам, однако фактически ребенок был передан не с первого числа месяца </t>
  </si>
  <si>
    <t>Бюджетные средства не освоены в полном объеме (1,4 тыс. рублей)  в связи с тем, что потребность расчитывалась по месяцам, однако фактически ребенок был передан не с первого числа месяца</t>
  </si>
  <si>
    <t>Бюджетные средства не освоены в полном объеме (333,9 тыс. рублей)  в связи с тем, что фактическое колличество было меньше, т.к. убыли в другие МО и субьекты</t>
  </si>
  <si>
    <t>Бюджетные средства не освоены в полном объеме (287,4 тыс. рублей) в связи с тем, что фактическое колличество было меньше, т.к. убыли в другие МО и субьекты</t>
  </si>
  <si>
    <t xml:space="preserve">в том числе: мероприятия по мониторингу реки, протекающей по территории муниципального образования Темрюкский район, в целях анализа обстановки и выявления возможных причин возникновения угрозы затопления населенных пунктов, а также факторов, способствующих возникновению затопления и подтопления
</t>
  </si>
  <si>
    <t>Бюджетные средства не освоены в полном объеме (39,1 тыс. рублей) по следующим причинам: 1) расторжение муниципальных контрактов по поставке ГСМ 19,7 тыс. рублей  (в связи с фактическим исполнением обязательств);  2) наличия кредиторской задолженности перед поставщиками по поставке ГСМ (19,4 тыс. рублей) (позднее представлением поставщиком документов для расчета (поступление документов на оплату после 25.12.2022 года) на приобретение ГСМ оплата произведена в январе 2023 года)</t>
  </si>
  <si>
    <t xml:space="preserve">Бюджетные средства не освоены в полном объеме (63,0 тыс. рублей) в связи с отсутствием оснований для формирования и утверждению  списков граждан, лишившихся жилого помещения в результате ЧС на территории Темрюкского района </t>
  </si>
  <si>
    <t>Бюджетные средства не освоены в полном объеме (63,0 тыс. рублей) в связи с отсутствием оснований для формирования и утверждения списков граждан (не наступление случаев пострадавших  в результате ЧС регионального и межмуниципального характера на территории Краснодарского края и членов семей граждан РФ, погибших (умерших) в результате этих ЧС) (63,0 тыс. рублей)</t>
  </si>
  <si>
    <t xml:space="preserve">Мероприятия для предупреждения чрезвычайных ситуаций на территории муниципального образования Темрюкский район, в рамках реализации муниципального проекта «Безопасный район» </t>
  </si>
  <si>
    <t>Бюджетные средства не освоены в полном объеме (2185,9 тыс. рублей, в том числе за счет средств краевого бюджета - 1136,7 тыс. рублей, местного бюджета - 1049,2 тыс. рублей)  в связи со сложившейся  экономией средств в результате проведения конкуретных процедур</t>
  </si>
  <si>
    <t>ПП 2 "Мероприятия по организации профессиональной деятельности аварийно-спасательной службы муниципального образования Темрюкский район"</t>
  </si>
  <si>
    <t>Бюджетные средства не освоены в полном объеме (131,5 тыс. рублей) по следующим причинам: 1) расторжение муниципальных контрактов по поставке ГСМ (10,6 тыс. рублей  (в связи с фактическим исполнением обязательств);  2) наличия кредиторской задолженности перед поставщиками по поставке ГСМ (120,9 тыс. рублей) (позднее представлением поставщиком документов для расчета (поступление документов на оплату после 25.12.2022 года) на приобретение ГСМ оплата произведена в январе 2023 года)</t>
  </si>
  <si>
    <t>17</t>
  </si>
  <si>
    <t>Изготовление и распространение информационно-справочных и презентационных материалов по вопросам развития малого и среднего предпринимательства, а также поддержки физическим лицам, применяющим специальный налоговый режим «Налог на профессиональный доход» в рамках реализации муниципального проекта «Малое и среднее предпринимательство и поддержка индивидуальной предпринимательской инициативы» муниципальное образование Темрюкский район Краснодарского края</t>
  </si>
  <si>
    <t>Содействие обучению субъектов малого и среднего предпринимательства и их работников, а также физическим лицам, применяющим специальный налоговый режим «Налог на профессиональный доход» в рамках реализации муниципального проекта «Малое и среднее предпринимательство и поддержка индивидуальной предпринимательской инициативы» муниципальное образование Темрюкский район Краснодарского края</t>
  </si>
  <si>
    <t xml:space="preserve">Обеспечение благоприятных условий для развития малого и среднего предпринимательства, а также для физических лиц применяющих специальный налоговый режим «Налог на профессиональный доход» (оказание консультационных услуг по развитию и ведению бизнеса, по организации сертификации товаров, по бухгалтерскому учету, заполнение деклараций для субъектов МСП, предоставление  рабочих мест на безвозмездной основе для субъектов МСП и самозанятых граждан) в рамках реализации муниципального проекта «Малое и среднее предпринимательство и поддержка индивидуальной предпринимательской инициативы» муниципальное образование Темрюкский район Краснодарского края
</t>
  </si>
  <si>
    <t>27</t>
  </si>
  <si>
    <t xml:space="preserve">Участие муниципальных служащих в обучающих семинарах и конференциях, в том числе в режиме видеоконференцсвязи </t>
  </si>
  <si>
    <t xml:space="preserve">Проведение цикла мероприятий, в рамках Международного фестиваля народного творчества 
«Голоса традиций»
</t>
  </si>
  <si>
    <t>Проведение цикла мероприятий, посвященных памятным датам коллективов и учреждений культуры Темрюкского района</t>
  </si>
  <si>
    <t xml:space="preserve">Проведение цикла мероприятий, посвященных юбилейным датам почетных и заслуженных работников культуры
и коллективов  района
</t>
  </si>
  <si>
    <t>1.2.8</t>
  </si>
  <si>
    <t>Проведение цикла мероприятий, посвященных Международному женскому дню</t>
  </si>
  <si>
    <t xml:space="preserve">Проведение цикла мероприятий, в рамках краевого фестиваля детского
творчества «Адрес
детства – Кубань»
</t>
  </si>
  <si>
    <t xml:space="preserve">Проведение цикла мероприятий, в рамках районного фестиваля народного творчества «Таманская музыкальная весна»
</t>
  </si>
  <si>
    <t>Участие одаренных детей и детских коллективов в различных  фестивалях - конкурсах, праздниках, поддержка социально ориентирован-ных инициатив, добровольческого (волонтерского) движения в области культуры и искусства.
Фонд поддержки одаренных детей (целевые стипендии).</t>
  </si>
  <si>
    <t>Бюджетные средства не освоены в полном объеме (120,9 тыс. рублей) по следующим причинам: 1) расторжение муниципальных контрактов по поставке ГСМ (30,7 тыс. рублей  (в связи с фактическим исполнение обязательств);  2) наличия кредиторской задолженности перед поставщиками по поставке ГСМ (29,2 тыс. рублей) (позднее представлением поставщиком документов для расчета (поступление документов на оплату после 25.12.2022 года) на приобретение ГСМ оплата произведена в январе 2023 года); 4) фактического расходов, исполнения муниципальных контрактов и округления  (61,0 тыс. рублей)</t>
  </si>
  <si>
    <t>Бюджетные средства не освоены в полном объеме  по следующим причинам: 1) расторжение муниципальных контрактов по поставке ГСМ (30,7 тыс. рублей  (в связи с фактическим исполнение обязательств);  2) наличия кредиторской задолженности перед поставщиками по поставке ГСМ (29,2 тыс. рублей) (позднее представлением поставщиком документов для расчета (поступление документов на оплату после 25.12.2022 года) на приобретение ГСМ оплата произведена в январе 2023 года); 4) фактического расходов, исполнения муниципальных контрактов и округления  (0,2 тыс. рублей)</t>
  </si>
  <si>
    <t>Оплата произведена по фактически затратам, в результате сложилась экономия средств (8,0 тыс. рублей)</t>
  </si>
  <si>
    <t>Бюджетные средства не освоены в полном объеме (26497,6 тыс. рублей) в связхи с судебными разбирательствами по объекту. Работы по контракту выполнены в 2020 году. Сдача объекта в эксплуатацию и оплата оставшейся суммы по контракту отложено на неопределенный срок (фактическая оплата оспаривается в судебном порядке)</t>
  </si>
  <si>
    <t>Бюджетные средства освоены не в полном объеме (262,9 тыс. рублей) в связи с переходящими муниципальными контрактами на осуществление технологического присоединения энергопринимающих устройств по объекту, окончательный расчет произведен после подписания  акта присоединения в феврале 2023 года, оплата произведена в полном объеме</t>
  </si>
  <si>
    <t xml:space="preserve">Оплата произведена по фактическим затратам, в феврале 2023 года произведен возврат дебиторской задолженности (0,2 тыс. рублей) </t>
  </si>
  <si>
    <t>Оплата произведена по фактическим затратам, в результате сложилась экономия средств (55,7 тыс. рублей)</t>
  </si>
  <si>
    <t>Бюджетные средства не освоены в полном объеме  в связи с оплатой за поставку ГСМ (заправка автомобильным топливом осуществлялась по 31 декабря 2022 года включительно,  окончательный расчет произведен в январе 2023 года (760,4 тыс. рублей)</t>
  </si>
  <si>
    <t xml:space="preserve">Поддержка общественных объединений ветеранов войны, труда, Вооруженных Сил и правоохранительных органов, на финансирование расходов, связанных с осуществлением  ими своей уставной деятельности, в том числе проведение мероприятий
</t>
  </si>
  <si>
    <t>Предоставление социальной поддержки отделным категриям работников МБУ "Спортивная школа "Виктория", осуществляющим подготовку спортивного резерва</t>
  </si>
  <si>
    <t>Бюджетные средства не освоены в полном объеме в связи с осуществлением фактических расходов и округления (0,1 тыс. рублей)</t>
  </si>
  <si>
    <t>Бюджетные средства не освоены в полном объеме в связи с осуществлением фактических расходов и округления (0,2 тыс. рублей)</t>
  </si>
  <si>
    <t xml:space="preserve">        1.1.2</t>
  </si>
  <si>
    <t xml:space="preserve">Приобретение почетных грамот, фоторамок, приветственных адресов, дипломов для награждения передовиков агропромышленного комплекса, победителей соревнования, ленты для награждения победителей соревнования
агропромышленного комплекса по итогам года, букеты цветов для награждения передовиков производства, победителей
соревнования
</t>
  </si>
  <si>
    <t xml:space="preserve">        1.1.4</t>
  </si>
  <si>
    <t xml:space="preserve">Приобретение кубков и других призов для лучших участников сельскохозяйствен
ных ярмарок (осенней, предновогодней), праздников «Таманская Лоза»,  «Легенды Тамани», фестиваля «Арбузный рай», районного праздника Урожая
</t>
  </si>
  <si>
    <t>Бюджетные средства не освоены в полном объеме в связи с незаключение муниципальным образованием Темрюкский район с департаментом ветеринарии Краснодарского края соглашения о предоставлении субвенции по причине низкой стоимости услуги на отлов, содержание и подбор одной единицы безнадзорного животного по одной государственной программе  (7,4 тыс. рублей)</t>
  </si>
  <si>
    <t xml:space="preserve">Предоставление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производства мяса крупного рогатого скота на территории муниципального образования Темрюкский район, в рамках реализации муниципального проекта «Развитие мясного скотоводства»  
</t>
  </si>
  <si>
    <t>Предоставление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производства  овощей на территории муниципального образования Темрюкский район, в рамках реализации  муниципального проекта «Развитие овощеводства закрытого грунта»</t>
  </si>
  <si>
    <t xml:space="preserve">Предоставление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производства  садоводства на территории муниципального образования Темрюкский район, в рамках реализации муниципального проекта «Развитие садоводства закрытого грунта»
»
</t>
  </si>
  <si>
    <t>Бюджетные средства не освоены в полном объеме в связи с поздним представлением поставщиком документов для расчета (поступление документов на оплату после 25.12.2022 года) на поставку ГСМ оплата произведена в январе 2023 года (10,9 тыс. рублей)</t>
  </si>
  <si>
    <t xml:space="preserve">Развитие социальной инфраструктуры в части организации, сопровождения проектирования, строительства, реконструкции и капитального ремонта объектов капитального строительства в сфере образования
</t>
  </si>
  <si>
    <t xml:space="preserve">Водно-спортивная гребная база, расположенная по адресу: Краснодарский край, г. Темрюк, 
ул. Холодова, 15, в рамках реализации муниципального проекта «Строительство водно-спортивной гребной базы»
</t>
  </si>
  <si>
    <t xml:space="preserve">Строительство центра единоборств в г. Темрюке, в рамках реализации муниципального проекта «Строительство центра единоборств»
</t>
  </si>
  <si>
    <t>Спортивный комплекс с плавательным бассейном по ул. Анджиевского в   г. Темрюке, в рамках реализациии муниципального проекта «Строительство спортивного комплекса с плавательным бассейном по ул. Анджиевского в    г. Темрюке»</t>
  </si>
  <si>
    <t>1.6.1.1</t>
  </si>
  <si>
    <t xml:space="preserve">Общеобразовательная школа на 1100 мест по ул. Юбилейная в   гор. Темрюк Темрюкского района Краснодарского края </t>
  </si>
  <si>
    <t xml:space="preserve">Реконструкция МБОУ СОШ № 8 в пос. Сенной Темрюкского района Краснодарского края.  I этап: Строительство спортивного корпуса </t>
  </si>
  <si>
    <t>Реконструкция МБОУ ООШ №26 в пос. Прогресс  Темрюкского района Краснодарского края. I этап:  Строительство спортивного блока</t>
  </si>
  <si>
    <t>Оплата произведена по фактическим затратам, сложилась экономия средств за счет округления в сумме (0,1 тыс. рублей)</t>
  </si>
  <si>
    <t xml:space="preserve"> Муниципальный контракт № 25-11-03174-ПНР/19 "Поставка газа с 01.01.2019 года  по 31.03.2019 года в период пусконаладочных работ по объекту: "Подключение (технологическое присоединение) к зданию котельной детского сада" заключен 25.03.2019 года на сумму 312,9 тыс. рублей, со сроком исполнения до 30.03.2019 года неисполнен в связи с произошедшей технической ошибкой в расчете стоимости контракта на поставку газа в 2018 году на период пусконаладочных работ, ведется судебное разбирательство</t>
  </si>
  <si>
    <t>1. Заключен МК на оплату электрической энергии на сумму 548,0 тыс.рублей, со сроком исполнения до 18.01.2023 года, МК не закрыт в связи с тем ожидается возрат излишне уплаченных средств. В результате фактического выполнения мероприятия сложилась экономия средств в сумме 5319,7тыс. рублей, в том числе за счет средств краевого бюджета - 5045,8 тыс. рублей</t>
  </si>
  <si>
    <t xml:space="preserve">1. Заключен муниципальный контракт на проектирование объекта на сумму 3300,0 тыс.рублей со сроком исполнения до 15.11.2021 года. Подрядчиком нарушены сроки выполнения работ. Муниципальный контракт на разработку ПСД неисполнен в связи с отсутствием гос. экспертизы (подрядная организация затягивает прохождение государственной экспертизы, срок нарушен, получение положительного заключение планируется на 1 квартал 2023 года, ведется претензионная работа). 2. Заключен муниципальный контракт на технологическое присоединение к сетям газоснабжения 07.06.2022 года на сумму 373,3 тыся. руб., осуществлена предоплата 186,7 тыс. руб. Срок исполнения контракта будет осуществлено по окончанию строительства основного объекта  </t>
  </si>
  <si>
    <t xml:space="preserve">1. Муниципальный контракт на подключение к сетям энергоснабжения заключен 05.11.2020 года на сумму 120,1 тыс. рублей, со сроком исполнения до 10.02.2022 года. В 2020 году была произведена предоплата (18,1 тыс.рублей), в 2021 году была произведена предоплата (35,9 тыс.рублей). Контракт находится на исполнении (контракт будет исполнен по факту подключения построенного объекта согласно условиям контракта) 2. Муниципальный контракт на подключение к сетям газораспределения заключен 11.12.2020 года на сумму 172,3 тыс. рублей, со сроком исполнения до 30.06.2022 года. В 2020 году осуществлена предоплата (43,1 тыс.рублей), в 2021 году осуществлена предоплата (103,4 тыс.рублей). Контракт находится на исполнении. </t>
  </si>
  <si>
    <t>1. Муниципальный контракт на подключение (технологическое присоединение) объекта капитального строительства к сети газораспределения заключен 11.12.2020 года  на сумму 2122,8 тыс. рублей, со сроком исполнения до 30.06.2022 года. В 2020 году произведена предоплата (530,7 тыс. рублей), в 2021 году (1273,7 тыс. рублей)</t>
  </si>
  <si>
    <t xml:space="preserve">Муниципальный контракт на подключение к сетям энергоснабжения заключен 05.11.2020 года на сумму  120,1 тыс. рублей, со сроком исполнения до 10.02.2022 года. В 2020 году была произведена предоплата (18,1 тыс.рублей), в 2021 году (35,9 тыс.рублей). Контракт находится на исполнении (контракт будет исполнен по факту подключения построенного объекта согласно условиям контракта). Проектирование объекта ведется за счет средств благотворительной организации </t>
  </si>
  <si>
    <t xml:space="preserve">07.06.2022 заключен муниципальный контракт на технологическое присоединение к сетям газоснабжения, стоимостью 266,3 тыс. руб.осуществлена предоплата 133,2 тыс. руб. Срок исполнения контракта будет осуществлен после завершения строительства основного объекта. Проектирование объекта ведется за счет средств благотворительной организации   </t>
  </si>
  <si>
    <t>1. Заключен МК на выполнение строительства объекта на сумму 59562,9 тыс.руб. со сроком исполнения до 30.04.2023 г. 2. Заключен МК на осуществление авторского надзора на сумму 490,3 тыс.руб. со сроком исполнения до 30.04.2023 г.</t>
  </si>
  <si>
    <t xml:space="preserve">Муниципальный контракт на строительство объекта заключен 06.07.2022 на сумму 43074,3 тыс.руб. со сроком исполнения до 15.12.2022 г. По контракту осуществлена предоплата 21537,2 тыс.руб. (50 %), оплата 2029,3 тыс. рублей. МК не исполнен по причине нарушения обязательств (просрочка) по выполнению работ. Заключен МК на ведение авторского надзора на сумму 524,2 тыс. рублей,осуществлена предоплата 50%, на остатк суммы МК расторгли 30.12.2022 года. </t>
  </si>
  <si>
    <t>33</t>
  </si>
  <si>
    <t>МП "Перспективное развитие наружной рекламы"</t>
  </si>
  <si>
    <t>-</t>
  </si>
  <si>
    <t>Срок реализации муниципальной программы предусмотрен с 2022 по 2025 годы, финансирование мероприятий в 2022 году не осуществлялось</t>
  </si>
  <si>
    <t xml:space="preserve">1. Заключен муниципальный контракт (далее - МК) на строительство объекта «Офис врача общей практики, расположенного по адресу: Краснодарский край, Темрюкский район, пос. Кучугуры, ул. Рабочая, 60» на сумму 22595,2 тыс.руб., срок исполнения 19.12.2022 года. Объект введен в эксплуатацию 30.12.2022 г., но Подрядчиком не подписан КС-11  (сумма неисполненных обязательств 2676,1 тыс. рублей). Нарушен срок исполнения контракта. По муниципальному контракту имеется дебиторская задолженность 998,9 тыс.руб.  В настоящее время на объекте ведутся дополнительные работы; 2. Заключен МК на технологическое присоединение к сетям холододного водоснабжения на сумму 286,0 тыс.рублей не закрыт по причине просрочки договора по строительству объекта, по допсоглашению уменьшена сумма МК до 198,0 тыс. рублей. Обязательства по контракту исполнены в полном объеме в феврале 2023 года. 3. Заключен МК на осуществление технологического присоединения к сетям газораспределения на сумму 42,0 тыс.руб., осуществлена предоплата в размере 12,6 тыс.руб.. МК будет исполнен после закрытия контракта по строительству объекта (29,4 тыс. рублей). 4. В результате фактического выполнения мероприятия сложилась экономия краевых средств в сумме 4853,7 тыс. рублей. 5 В результате заключенных муниципальных контрактов потребность в лимитах (в пределах выделенных сумм по соглашениям) в сумме 7890,3 тыс. рублей отсутствовала.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</si>
</sst>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204"/>
      <scheme val="minor"/>
    </font>
    <font>
      <sz val="11"/>
      <color theme="1"/>
      <name val="Calibri"/>
      <family val="2"/>
      <scheme val="minor"/>
    </font>
    <font>
      <sz val="11"/>
      <name val="Times New Roman"/>
      <family val="1"/>
      <charset val="204"/>
    </font>
    <font>
      <b/>
      <sz val="11"/>
      <name val="Times New Roman"/>
      <family val="1"/>
      <charset val="204"/>
    </font>
    <font>
      <sz val="11"/>
      <color indexed="8"/>
      <name val="Calibri"/>
      <family val="2"/>
    </font>
    <font>
      <b/>
      <i/>
      <sz val="11"/>
      <name val="Times New Roman"/>
      <family val="1"/>
      <charset val="204"/>
    </font>
    <font>
      <i/>
      <sz val="11"/>
      <name val="Times New Roman"/>
      <family val="1"/>
      <charset val="204"/>
    </font>
    <font>
      <sz val="14"/>
      <name val="Times New Roman"/>
      <family val="1"/>
      <charset val="204"/>
    </font>
  </fonts>
  <fills count="5">
    <fill>
      <patternFill patternType="none"/>
    </fill>
    <fill>
      <patternFill patternType="gray125"/>
    </fill>
    <fill>
      <patternFill patternType="solid">
        <fgColor indexed="26"/>
      </patternFill>
    </fill>
    <fill>
      <patternFill patternType="solid">
        <fgColor theme="0"/>
        <bgColor indexed="64"/>
      </patternFill>
    </fill>
    <fill>
      <patternFill patternType="solid">
        <fgColor rgb="FFFFFFFF"/>
        <bgColor rgb="FFFFFFC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0" borderId="0"/>
    <xf numFmtId="0" fontId="4" fillId="2" borderId="4" applyNumberFormat="0" applyFont="0" applyAlignment="0" applyProtection="0"/>
  </cellStyleXfs>
  <cellXfs count="81">
    <xf numFmtId="0" fontId="0" fillId="0" borderId="0" xfId="0"/>
    <xf numFmtId="0" fontId="2" fillId="3" borderId="0" xfId="0" applyFont="1" applyFill="1" applyAlignment="1">
      <alignment horizontal="center" vertical="top" wrapText="1"/>
    </xf>
    <xf numFmtId="0" fontId="3" fillId="3" borderId="0" xfId="0" applyFont="1" applyFill="1" applyAlignment="1">
      <alignment horizontal="center" vertical="top" wrapText="1"/>
    </xf>
    <xf numFmtId="164" fontId="3" fillId="3"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49" fontId="2" fillId="3" borderId="0" xfId="0" applyNumberFormat="1" applyFont="1" applyFill="1" applyAlignment="1">
      <alignment horizontal="center" vertical="top" wrapText="1"/>
    </xf>
    <xf numFmtId="0" fontId="2" fillId="3" borderId="0" xfId="0" applyFont="1" applyFill="1" applyAlignment="1">
      <alignment horizontal="left" vertical="top" wrapText="1"/>
    </xf>
    <xf numFmtId="164" fontId="2" fillId="3" borderId="0" xfId="0" applyNumberFormat="1" applyFont="1" applyFill="1" applyAlignment="1">
      <alignment horizontal="center" vertical="top" wrapText="1"/>
    </xf>
    <xf numFmtId="164" fontId="2" fillId="3" borderId="0" xfId="0" applyNumberFormat="1" applyFont="1" applyFill="1" applyBorder="1" applyAlignment="1">
      <alignment horizontal="right" vertical="top" wrapText="1"/>
    </xf>
    <xf numFmtId="0" fontId="3" fillId="3" borderId="0" xfId="0" applyFont="1" applyFill="1" applyAlignment="1">
      <alignment vertical="top" wrapText="1"/>
    </xf>
    <xf numFmtId="164" fontId="3" fillId="3" borderId="0" xfId="0" applyNumberFormat="1" applyFont="1" applyFill="1" applyAlignment="1">
      <alignment vertical="top" wrapText="1"/>
    </xf>
    <xf numFmtId="1" fontId="3" fillId="3" borderId="1" xfId="0" applyNumberFormat="1" applyFont="1" applyFill="1" applyBorder="1" applyAlignment="1">
      <alignment horizontal="center" vertical="top" wrapText="1"/>
    </xf>
    <xf numFmtId="1" fontId="3" fillId="3" borderId="0" xfId="0" applyNumberFormat="1" applyFont="1" applyFill="1" applyAlignment="1">
      <alignment horizontal="center" vertical="top" wrapText="1"/>
    </xf>
    <xf numFmtId="49" fontId="3" fillId="3" borderId="1" xfId="1" applyNumberFormat="1" applyFont="1" applyFill="1" applyBorder="1" applyAlignment="1">
      <alignment horizontal="center" vertical="top" wrapText="1"/>
    </xf>
    <xf numFmtId="0" fontId="3" fillId="3" borderId="1" xfId="1" applyFont="1" applyFill="1" applyBorder="1" applyAlignment="1">
      <alignment horizontal="left" vertical="top" wrapText="1"/>
    </xf>
    <xf numFmtId="0" fontId="5" fillId="3" borderId="1" xfId="1"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horizontal="center" vertical="top" wrapText="1"/>
    </xf>
    <xf numFmtId="49" fontId="2" fillId="3" borderId="1" xfId="0" applyNumberFormat="1" applyFont="1" applyFill="1" applyBorder="1" applyAlignment="1">
      <alignment horizontal="center" vertical="top"/>
    </xf>
    <xf numFmtId="0" fontId="2" fillId="3" borderId="1" xfId="0" applyFont="1" applyFill="1" applyBorder="1" applyAlignment="1">
      <alignment horizontal="left" vertical="top" wrapText="1"/>
    </xf>
    <xf numFmtId="164" fontId="2" fillId="3" borderId="1" xfId="0" applyNumberFormat="1" applyFont="1" applyFill="1" applyBorder="1" applyAlignment="1">
      <alignment horizontal="center" vertical="top"/>
    </xf>
    <xf numFmtId="164" fontId="2" fillId="3" borderId="1" xfId="0" applyNumberFormat="1" applyFont="1" applyFill="1" applyBorder="1" applyAlignment="1">
      <alignment horizontal="center" vertical="top" wrapText="1"/>
    </xf>
    <xf numFmtId="164" fontId="6" fillId="3" borderId="1" xfId="0" applyNumberFormat="1" applyFont="1" applyFill="1" applyBorder="1" applyAlignment="1">
      <alignment horizontal="center" vertical="top" wrapText="1"/>
    </xf>
    <xf numFmtId="0" fontId="6" fillId="3" borderId="0" xfId="0" applyFont="1" applyFill="1" applyAlignment="1">
      <alignment horizontal="center" vertical="top" wrapText="1"/>
    </xf>
    <xf numFmtId="0" fontId="2" fillId="3" borderId="1" xfId="0" applyFont="1" applyFill="1" applyBorder="1" applyAlignment="1">
      <alignment horizontal="center" vertical="top" wrapText="1"/>
    </xf>
    <xf numFmtId="49" fontId="5" fillId="3" borderId="1" xfId="1"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0" fontId="2" fillId="0" borderId="0" xfId="0" applyFont="1" applyAlignment="1">
      <alignment horizontal="left" vertical="top" wrapText="1"/>
    </xf>
    <xf numFmtId="0" fontId="2" fillId="0" borderId="1" xfId="0" applyFont="1" applyFill="1" applyBorder="1" applyAlignment="1">
      <alignment vertical="top" wrapText="1"/>
    </xf>
    <xf numFmtId="0" fontId="2" fillId="0" borderId="0" xfId="0" applyFont="1" applyAlignment="1">
      <alignment vertical="top" wrapText="1"/>
    </xf>
    <xf numFmtId="0" fontId="2" fillId="0" borderId="1" xfId="0" applyFont="1" applyFill="1" applyBorder="1" applyAlignment="1">
      <alignment horizontal="left" vertical="top"/>
    </xf>
    <xf numFmtId="0" fontId="5" fillId="3" borderId="1" xfId="0" applyFont="1" applyFill="1" applyBorder="1" applyAlignment="1">
      <alignment horizontal="left" vertical="top" wrapText="1"/>
    </xf>
    <xf numFmtId="49" fontId="2" fillId="3" borderId="1" xfId="1" applyNumberFormat="1" applyFont="1" applyFill="1" applyBorder="1" applyAlignment="1">
      <alignment horizontal="center" vertical="top" wrapText="1"/>
    </xf>
    <xf numFmtId="49" fontId="2" fillId="4" borderId="1" xfId="0" applyNumberFormat="1" applyFont="1" applyFill="1" applyBorder="1" applyAlignment="1" applyProtection="1">
      <alignment horizontal="center" vertical="top" wrapText="1"/>
    </xf>
    <xf numFmtId="0" fontId="2" fillId="4" borderId="1" xfId="0" applyFont="1" applyFill="1" applyBorder="1" applyAlignment="1" applyProtection="1">
      <alignment vertical="top" wrapText="1"/>
    </xf>
    <xf numFmtId="49" fontId="2" fillId="4" borderId="2" xfId="0" applyNumberFormat="1" applyFont="1" applyFill="1" applyBorder="1" applyAlignment="1" applyProtection="1">
      <alignment vertical="top" wrapText="1"/>
    </xf>
    <xf numFmtId="0" fontId="2" fillId="4" borderId="2" xfId="0" applyFont="1" applyFill="1" applyBorder="1" applyAlignment="1" applyProtection="1">
      <alignment vertical="top" wrapText="1"/>
    </xf>
    <xf numFmtId="0" fontId="2" fillId="4" borderId="1" xfId="0" applyFont="1" applyFill="1" applyBorder="1" applyAlignment="1" applyProtection="1">
      <alignment horizontal="center" vertical="top" wrapText="1"/>
    </xf>
    <xf numFmtId="49" fontId="2" fillId="4" borderId="1" xfId="0" applyNumberFormat="1" applyFont="1" applyFill="1" applyBorder="1" applyAlignment="1" applyProtection="1">
      <alignment vertical="top" wrapText="1"/>
    </xf>
    <xf numFmtId="14" fontId="2" fillId="3" borderId="1" xfId="0" applyNumberFormat="1" applyFont="1" applyFill="1" applyBorder="1" applyAlignment="1">
      <alignment horizontal="center" vertical="top"/>
    </xf>
    <xf numFmtId="49" fontId="2" fillId="3" borderId="1" xfId="0" applyNumberFormat="1" applyFont="1" applyFill="1" applyBorder="1" applyAlignment="1">
      <alignment horizontal="center" vertical="top" wrapText="1"/>
    </xf>
    <xf numFmtId="164" fontId="3" fillId="3" borderId="1" xfId="0" applyNumberFormat="1" applyFont="1" applyFill="1" applyBorder="1" applyAlignment="1">
      <alignment horizontal="center" vertical="top"/>
    </xf>
    <xf numFmtId="0" fontId="2" fillId="3" borderId="1" xfId="1" applyFont="1" applyFill="1" applyBorder="1" applyAlignment="1">
      <alignment horizontal="left" vertical="top" wrapText="1"/>
    </xf>
    <xf numFmtId="1" fontId="2" fillId="3" borderId="1" xfId="0" applyNumberFormat="1" applyFont="1" applyFill="1" applyBorder="1" applyAlignment="1">
      <alignment horizontal="left" vertical="top" wrapText="1"/>
    </xf>
    <xf numFmtId="49" fontId="2" fillId="3" borderId="2" xfId="0" applyNumberFormat="1" applyFont="1" applyFill="1" applyBorder="1" applyAlignment="1">
      <alignment vertical="top" wrapText="1"/>
    </xf>
    <xf numFmtId="0" fontId="2" fillId="3" borderId="2" xfId="0" applyFont="1" applyFill="1" applyBorder="1" applyAlignment="1">
      <alignment horizontal="left" vertical="top" wrapText="1"/>
    </xf>
    <xf numFmtId="49" fontId="2" fillId="3" borderId="1" xfId="0" applyNumberFormat="1" applyFont="1" applyFill="1" applyBorder="1" applyAlignment="1">
      <alignment vertical="top" wrapText="1"/>
    </xf>
    <xf numFmtId="0" fontId="2" fillId="3" borderId="1" xfId="0" applyFont="1" applyFill="1" applyBorder="1" applyAlignment="1">
      <alignment vertical="top" wrapText="1"/>
    </xf>
    <xf numFmtId="164" fontId="2" fillId="3" borderId="2" xfId="0" applyNumberFormat="1" applyFont="1" applyFill="1" applyBorder="1" applyAlignment="1">
      <alignment horizontal="center" vertical="top"/>
    </xf>
    <xf numFmtId="164" fontId="2" fillId="3" borderId="2" xfId="0" applyNumberFormat="1" applyFont="1" applyFill="1" applyBorder="1" applyAlignment="1">
      <alignment horizontal="center" vertical="top" wrapText="1"/>
    </xf>
    <xf numFmtId="49" fontId="2" fillId="3" borderId="2" xfId="0" applyNumberFormat="1" applyFont="1" applyFill="1" applyBorder="1" applyAlignment="1">
      <alignment horizontal="center" vertical="top"/>
    </xf>
    <xf numFmtId="164" fontId="2" fillId="3" borderId="3" xfId="0" applyNumberFormat="1" applyFont="1" applyFill="1" applyBorder="1" applyAlignment="1">
      <alignment horizontal="center" vertical="top"/>
    </xf>
    <xf numFmtId="164" fontId="2" fillId="3" borderId="3" xfId="0" applyNumberFormat="1" applyFont="1" applyFill="1" applyBorder="1" applyAlignment="1">
      <alignment horizontal="center" vertical="top" wrapText="1"/>
    </xf>
    <xf numFmtId="0" fontId="2" fillId="3" borderId="2" xfId="0" applyFont="1" applyFill="1" applyBorder="1" applyAlignment="1">
      <alignment vertical="top" wrapText="1"/>
    </xf>
    <xf numFmtId="14"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14" fontId="2" fillId="3" borderId="1" xfId="0" applyNumberFormat="1" applyFont="1" applyFill="1" applyBorder="1" applyAlignment="1">
      <alignment horizontal="center" vertical="top" wrapText="1"/>
    </xf>
    <xf numFmtId="49" fontId="2" fillId="3" borderId="2" xfId="0" applyNumberFormat="1" applyFont="1" applyFill="1" applyBorder="1" applyAlignment="1">
      <alignment horizontal="center" vertical="top" wrapText="1"/>
    </xf>
    <xf numFmtId="0" fontId="2" fillId="3" borderId="1" xfId="0" applyNumberFormat="1" applyFont="1" applyFill="1" applyBorder="1" applyAlignment="1">
      <alignment horizontal="center" vertical="top" wrapText="1"/>
    </xf>
    <xf numFmtId="164" fontId="7" fillId="3" borderId="0" xfId="0" applyNumberFormat="1" applyFont="1" applyFill="1" applyAlignment="1">
      <alignment horizontal="center" vertical="top" wrapText="1"/>
    </xf>
    <xf numFmtId="0" fontId="7" fillId="3" borderId="0" xfId="0" applyFont="1" applyFill="1" applyAlignment="1">
      <alignment horizontal="center" vertical="top" wrapText="1"/>
    </xf>
    <xf numFmtId="164" fontId="2" fillId="3" borderId="0" xfId="0" applyNumberFormat="1" applyFont="1" applyFill="1" applyAlignment="1">
      <alignment horizontal="center" vertical="top" wrapText="1"/>
    </xf>
    <xf numFmtId="164" fontId="7" fillId="3" borderId="0" xfId="0" applyNumberFormat="1" applyFont="1" applyFill="1" applyAlignment="1">
      <alignment horizontal="right" wrapText="1"/>
    </xf>
    <xf numFmtId="49" fontId="2" fillId="3" borderId="2" xfId="0" applyNumberFormat="1" applyFont="1" applyFill="1" applyBorder="1" applyAlignment="1">
      <alignment horizontal="center" vertical="top"/>
    </xf>
    <xf numFmtId="49" fontId="2" fillId="3" borderId="3" xfId="0" applyNumberFormat="1" applyFont="1" applyFill="1" applyBorder="1" applyAlignment="1">
      <alignment horizontal="center" vertical="top"/>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164" fontId="2" fillId="3" borderId="2" xfId="0" applyNumberFormat="1" applyFont="1" applyFill="1" applyBorder="1" applyAlignment="1">
      <alignment horizontal="center" vertical="top"/>
    </xf>
    <xf numFmtId="164" fontId="2" fillId="3" borderId="3" xfId="0" applyNumberFormat="1" applyFont="1" applyFill="1" applyBorder="1" applyAlignment="1">
      <alignment horizontal="center" vertical="top"/>
    </xf>
    <xf numFmtId="0" fontId="7" fillId="3" borderId="0" xfId="0" applyFont="1" applyFill="1" applyAlignment="1">
      <alignment horizontal="left" wrapText="1"/>
    </xf>
    <xf numFmtId="164" fontId="2" fillId="3" borderId="2" xfId="0" applyNumberFormat="1" applyFont="1" applyFill="1" applyBorder="1" applyAlignment="1">
      <alignment horizontal="center" vertical="top" wrapText="1"/>
    </xf>
    <xf numFmtId="164" fontId="2" fillId="3" borderId="3" xfId="0" applyNumberFormat="1" applyFont="1" applyFill="1" applyBorder="1" applyAlignment="1">
      <alignment horizontal="center" vertical="top" wrapText="1"/>
    </xf>
    <xf numFmtId="0" fontId="3" fillId="3" borderId="0" xfId="0" applyFont="1" applyFill="1" applyAlignment="1">
      <alignment horizontal="center" vertical="top" wrapText="1"/>
    </xf>
    <xf numFmtId="164" fontId="2" fillId="3" borderId="0" xfId="0" applyNumberFormat="1" applyFont="1" applyFill="1" applyBorder="1" applyAlignment="1">
      <alignment horizontal="center" vertical="top" wrapText="1"/>
    </xf>
    <xf numFmtId="164" fontId="2" fillId="3" borderId="0" xfId="0" applyNumberFormat="1" applyFont="1" applyFill="1" applyBorder="1" applyAlignment="1">
      <alignment horizontal="right" vertical="top" wrapText="1"/>
    </xf>
    <xf numFmtId="49"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164" fontId="3" fillId="3" borderId="2" xfId="0" applyNumberFormat="1" applyFont="1" applyFill="1" applyBorder="1" applyAlignment="1">
      <alignment horizontal="center" vertical="top" wrapText="1"/>
    </xf>
    <xf numFmtId="164" fontId="3" fillId="3" borderId="3" xfId="0" applyNumberFormat="1" applyFont="1" applyFill="1" applyBorder="1" applyAlignment="1">
      <alignment horizontal="center" vertical="top" wrapText="1"/>
    </xf>
  </cellXfs>
  <cellStyles count="3">
    <cellStyle name="Обычный" xfId="0" builtinId="0"/>
    <cellStyle name="Обычный 2" xfId="1"/>
    <cellStyle name="Примечание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8"/>
  <sheetViews>
    <sheetView tabSelected="1" view="pageBreakPreview" zoomScale="85" zoomScaleNormal="100" zoomScaleSheetLayoutView="85" workbookViewId="0">
      <selection activeCell="U2" sqref="U2"/>
    </sheetView>
  </sheetViews>
  <sheetFormatPr defaultRowHeight="15" x14ac:dyDescent="0.25"/>
  <cols>
    <col min="1" max="1" width="10" style="6" customWidth="1"/>
    <col min="2" max="2" width="43" style="7" customWidth="1"/>
    <col min="3" max="3" width="13.7109375" style="8" customWidth="1"/>
    <col min="4" max="4" width="15" style="8" customWidth="1"/>
    <col min="5" max="5" width="13.28515625" style="8" customWidth="1"/>
    <col min="6" max="6" width="12.85546875" style="8" customWidth="1"/>
    <col min="7" max="7" width="0.5703125" style="8" hidden="1" customWidth="1"/>
    <col min="8" max="8" width="12.5703125" style="8" customWidth="1"/>
    <col min="9" max="9" width="14.85546875" style="8" customWidth="1"/>
    <col min="10" max="11" width="12.85546875" style="8" customWidth="1"/>
    <col min="12" max="12" width="14.7109375" style="8" hidden="1" customWidth="1"/>
    <col min="13" max="13" width="9" style="8" customWidth="1"/>
    <col min="14" max="14" width="14.42578125" style="8" customWidth="1"/>
    <col min="15" max="15" width="9.140625" style="8" customWidth="1"/>
    <col min="16" max="16" width="9.7109375" style="8" customWidth="1"/>
    <col min="17" max="17" width="43" style="8" customWidth="1"/>
    <col min="18" max="16384" width="9.140625" style="1"/>
  </cols>
  <sheetData>
    <row r="1" spans="1:17" ht="144.75" customHeight="1" x14ac:dyDescent="0.25">
      <c r="A1" s="2"/>
      <c r="B1" s="10"/>
      <c r="C1" s="11"/>
      <c r="D1" s="11"/>
      <c r="E1" s="11"/>
      <c r="F1" s="11"/>
      <c r="G1" s="11"/>
      <c r="H1" s="11"/>
      <c r="I1" s="11"/>
      <c r="J1" s="11"/>
      <c r="K1" s="11"/>
      <c r="L1" s="62" t="s">
        <v>373</v>
      </c>
      <c r="M1" s="62"/>
      <c r="N1" s="62"/>
      <c r="O1" s="62"/>
      <c r="P1" s="62"/>
      <c r="Q1" s="1"/>
    </row>
    <row r="2" spans="1:17" x14ac:dyDescent="0.25">
      <c r="M2" s="8" t="s">
        <v>358</v>
      </c>
    </row>
    <row r="3" spans="1:17" ht="42.75" customHeight="1" x14ac:dyDescent="0.25">
      <c r="A3" s="73" t="s">
        <v>377</v>
      </c>
      <c r="B3" s="73"/>
      <c r="C3" s="73"/>
      <c r="D3" s="73"/>
      <c r="E3" s="73"/>
      <c r="F3" s="73"/>
      <c r="G3" s="73"/>
      <c r="H3" s="73"/>
      <c r="I3" s="73"/>
      <c r="J3" s="73"/>
      <c r="K3" s="73"/>
      <c r="L3" s="73"/>
      <c r="M3" s="73"/>
      <c r="N3" s="73"/>
      <c r="O3" s="73"/>
      <c r="P3" s="73"/>
      <c r="Q3" s="2"/>
    </row>
    <row r="4" spans="1:17" ht="22.5" customHeight="1" x14ac:dyDescent="0.25">
      <c r="C4" s="74"/>
      <c r="D4" s="74"/>
      <c r="E4" s="74"/>
      <c r="F4" s="74"/>
      <c r="G4" s="74"/>
      <c r="H4" s="74"/>
      <c r="I4" s="74"/>
      <c r="J4" s="74"/>
      <c r="K4" s="74"/>
      <c r="L4" s="74"/>
      <c r="M4" s="74"/>
      <c r="N4" s="74"/>
      <c r="O4" s="75"/>
      <c r="P4" s="75"/>
      <c r="Q4" s="9"/>
    </row>
    <row r="5" spans="1:17" s="2" customFormat="1" ht="30.75" customHeight="1" x14ac:dyDescent="0.25">
      <c r="A5" s="76" t="s">
        <v>0</v>
      </c>
      <c r="B5" s="77" t="s">
        <v>66</v>
      </c>
      <c r="C5" s="78" t="s">
        <v>374</v>
      </c>
      <c r="D5" s="78"/>
      <c r="E5" s="78"/>
      <c r="F5" s="78"/>
      <c r="G5" s="78"/>
      <c r="H5" s="78" t="s">
        <v>375</v>
      </c>
      <c r="I5" s="78"/>
      <c r="J5" s="78"/>
      <c r="K5" s="78"/>
      <c r="L5" s="78"/>
      <c r="M5" s="78" t="s">
        <v>376</v>
      </c>
      <c r="N5" s="78"/>
      <c r="O5" s="78"/>
      <c r="P5" s="78"/>
      <c r="Q5" s="79" t="s">
        <v>378</v>
      </c>
    </row>
    <row r="6" spans="1:17" s="2" customFormat="1" ht="33.75" customHeight="1" x14ac:dyDescent="0.25">
      <c r="A6" s="76"/>
      <c r="B6" s="77"/>
      <c r="C6" s="3" t="s">
        <v>22</v>
      </c>
      <c r="D6" s="3" t="s">
        <v>1</v>
      </c>
      <c r="E6" s="3" t="s">
        <v>2</v>
      </c>
      <c r="F6" s="3" t="s">
        <v>3</v>
      </c>
      <c r="G6" s="3" t="s">
        <v>78</v>
      </c>
      <c r="H6" s="3" t="s">
        <v>4</v>
      </c>
      <c r="I6" s="3" t="s">
        <v>1</v>
      </c>
      <c r="J6" s="3" t="s">
        <v>2</v>
      </c>
      <c r="K6" s="3" t="s">
        <v>3</v>
      </c>
      <c r="L6" s="3" t="s">
        <v>78</v>
      </c>
      <c r="M6" s="3" t="s">
        <v>4</v>
      </c>
      <c r="N6" s="3" t="s">
        <v>1</v>
      </c>
      <c r="O6" s="3" t="s">
        <v>2</v>
      </c>
      <c r="P6" s="3" t="s">
        <v>3</v>
      </c>
      <c r="Q6" s="80"/>
    </row>
    <row r="7" spans="1:17" s="13" customFormat="1" ht="17.25" customHeight="1" x14ac:dyDescent="0.25">
      <c r="A7" s="12">
        <v>1</v>
      </c>
      <c r="B7" s="12">
        <v>2</v>
      </c>
      <c r="C7" s="12">
        <v>3</v>
      </c>
      <c r="D7" s="12">
        <v>4</v>
      </c>
      <c r="E7" s="12">
        <v>5</v>
      </c>
      <c r="F7" s="12">
        <v>6</v>
      </c>
      <c r="G7" s="12">
        <v>7</v>
      </c>
      <c r="H7" s="12">
        <v>7</v>
      </c>
      <c r="I7" s="12">
        <v>8</v>
      </c>
      <c r="J7" s="12">
        <v>9</v>
      </c>
      <c r="K7" s="12">
        <v>10</v>
      </c>
      <c r="L7" s="12">
        <v>12</v>
      </c>
      <c r="M7" s="12">
        <v>11</v>
      </c>
      <c r="N7" s="12">
        <v>12</v>
      </c>
      <c r="O7" s="12">
        <v>13</v>
      </c>
      <c r="P7" s="12">
        <v>14</v>
      </c>
      <c r="Q7" s="12">
        <v>15</v>
      </c>
    </row>
    <row r="8" spans="1:17" s="2" customFormat="1" ht="19.5" customHeight="1" x14ac:dyDescent="0.25">
      <c r="A8" s="4"/>
      <c r="B8" s="5" t="s">
        <v>21</v>
      </c>
      <c r="C8" s="3">
        <f t="shared" ref="C8:H8" si="0">C9+C12+C50+C92+C107+C137+C155+C169+C172+C175+C181+C186+C191+C204+C224+C230+C244+C248+C261+C266+C270+C275+C281+C284+C296+C307+C239+C312+C316+C322+C327+C334</f>
        <v>3338545.2499999991</v>
      </c>
      <c r="D8" s="3">
        <f t="shared" si="0"/>
        <v>181617.24999999997</v>
      </c>
      <c r="E8" s="3">
        <f t="shared" si="0"/>
        <v>1604699.7</v>
      </c>
      <c r="F8" s="3">
        <f t="shared" si="0"/>
        <v>1552228.2999999998</v>
      </c>
      <c r="G8" s="3">
        <f t="shared" si="0"/>
        <v>0</v>
      </c>
      <c r="H8" s="3">
        <f t="shared" si="0"/>
        <v>3207171.7699999991</v>
      </c>
      <c r="I8" s="3">
        <v>150320.6</v>
      </c>
      <c r="J8" s="3">
        <f>J9+J12+J50+J92+J107+J137+J155+J169+J172+J175+J181+J186+J191+J204+J224+J230+J244+J248+J261+J266+J270+J275+J281+J284+J296+J307+J239+J312+J316+J322+J327+J334</f>
        <v>1572475.0000000002</v>
      </c>
      <c r="K8" s="3">
        <v>1484375.8</v>
      </c>
      <c r="L8" s="3" t="e">
        <f>L9+L12+L50+L92+L107+L137+L155+L169+L172+L175+L181+L186+L191+L204+L224+L230+L244+L248+L261+L266+L270+L275+L281+L284+L296+L307+L239+L312+L316+L322+L327+L334</f>
        <v>#REF!</v>
      </c>
      <c r="M8" s="3">
        <f>H8/C8*100</f>
        <v>96.064948348386167</v>
      </c>
      <c r="N8" s="3">
        <f>I8/D8*100</f>
        <v>82.767798763608653</v>
      </c>
      <c r="O8" s="3">
        <f>J8/E8*100</f>
        <v>97.991854799997796</v>
      </c>
      <c r="P8" s="3">
        <f>K8/F8*100</f>
        <v>95.628703586965926</v>
      </c>
      <c r="Q8" s="3" t="s">
        <v>379</v>
      </c>
    </row>
    <row r="9" spans="1:17" s="2" customFormat="1" ht="21" customHeight="1" x14ac:dyDescent="0.25">
      <c r="A9" s="14">
        <v>1</v>
      </c>
      <c r="B9" s="15" t="s">
        <v>111</v>
      </c>
      <c r="C9" s="3">
        <f>C10</f>
        <v>1075</v>
      </c>
      <c r="D9" s="3">
        <f t="shared" ref="D9:L10" si="1">D10</f>
        <v>0</v>
      </c>
      <c r="E9" s="3">
        <f t="shared" si="1"/>
        <v>0</v>
      </c>
      <c r="F9" s="3">
        <f t="shared" si="1"/>
        <v>1075</v>
      </c>
      <c r="G9" s="3">
        <f t="shared" si="1"/>
        <v>0</v>
      </c>
      <c r="H9" s="3">
        <f t="shared" si="1"/>
        <v>1075</v>
      </c>
      <c r="I9" s="3">
        <f t="shared" si="1"/>
        <v>0</v>
      </c>
      <c r="J9" s="3">
        <f t="shared" si="1"/>
        <v>0</v>
      </c>
      <c r="K9" s="3">
        <f t="shared" si="1"/>
        <v>1075</v>
      </c>
      <c r="L9" s="3" t="e">
        <f t="shared" si="1"/>
        <v>#REF!</v>
      </c>
      <c r="M9" s="3">
        <f>M10</f>
        <v>100</v>
      </c>
      <c r="N9" s="3">
        <f>N10</f>
        <v>0</v>
      </c>
      <c r="O9" s="3">
        <f>O10</f>
        <v>0</v>
      </c>
      <c r="P9" s="3">
        <f>P10</f>
        <v>100</v>
      </c>
      <c r="Q9" s="3" t="s">
        <v>379</v>
      </c>
    </row>
    <row r="10" spans="1:17" s="18" customFormat="1" ht="16.5" customHeight="1" x14ac:dyDescent="0.25">
      <c r="A10" s="14"/>
      <c r="B10" s="16" t="s">
        <v>13</v>
      </c>
      <c r="C10" s="17">
        <f>C11</f>
        <v>1075</v>
      </c>
      <c r="D10" s="17">
        <f t="shared" si="1"/>
        <v>0</v>
      </c>
      <c r="E10" s="17">
        <f t="shared" si="1"/>
        <v>0</v>
      </c>
      <c r="F10" s="17">
        <f t="shared" si="1"/>
        <v>1075</v>
      </c>
      <c r="G10" s="17">
        <f t="shared" si="1"/>
        <v>0</v>
      </c>
      <c r="H10" s="17">
        <f t="shared" si="1"/>
        <v>1075</v>
      </c>
      <c r="I10" s="17">
        <f t="shared" si="1"/>
        <v>0</v>
      </c>
      <c r="J10" s="17">
        <f t="shared" si="1"/>
        <v>0</v>
      </c>
      <c r="K10" s="17">
        <f t="shared" si="1"/>
        <v>1075</v>
      </c>
      <c r="L10" s="17" t="e">
        <f>L11+#REF!</f>
        <v>#REF!</v>
      </c>
      <c r="M10" s="3">
        <f t="shared" ref="M10:M41" si="2">H10/C10*100</f>
        <v>100</v>
      </c>
      <c r="N10" s="17">
        <v>0</v>
      </c>
      <c r="O10" s="17">
        <v>0</v>
      </c>
      <c r="P10" s="17">
        <f t="shared" ref="P10:P14" si="3">K10/F10*100</f>
        <v>100</v>
      </c>
      <c r="Q10" s="17" t="s">
        <v>379</v>
      </c>
    </row>
    <row r="11" spans="1:17" s="24" customFormat="1" ht="332.25" customHeight="1" x14ac:dyDescent="0.25">
      <c r="A11" s="19" t="s">
        <v>80</v>
      </c>
      <c r="B11" s="20" t="s">
        <v>383</v>
      </c>
      <c r="C11" s="21">
        <f>D11+E11+F11+G11</f>
        <v>1075</v>
      </c>
      <c r="D11" s="21">
        <v>0</v>
      </c>
      <c r="E11" s="21">
        <v>0</v>
      </c>
      <c r="F11" s="21">
        <v>1075</v>
      </c>
      <c r="G11" s="21">
        <v>0</v>
      </c>
      <c r="H11" s="21">
        <f>I11+J11+K11+L11</f>
        <v>1075</v>
      </c>
      <c r="I11" s="21">
        <v>0</v>
      </c>
      <c r="J11" s="21">
        <v>0</v>
      </c>
      <c r="K11" s="21">
        <v>1075</v>
      </c>
      <c r="L11" s="21">
        <v>0</v>
      </c>
      <c r="M11" s="22">
        <f t="shared" si="2"/>
        <v>100</v>
      </c>
      <c r="N11" s="23">
        <v>0</v>
      </c>
      <c r="O11" s="23">
        <v>0</v>
      </c>
      <c r="P11" s="22">
        <f t="shared" si="3"/>
        <v>100</v>
      </c>
      <c r="Q11" s="22"/>
    </row>
    <row r="12" spans="1:17" s="2" customFormat="1" ht="30.75" customHeight="1" x14ac:dyDescent="0.25">
      <c r="A12" s="14">
        <v>2</v>
      </c>
      <c r="B12" s="15" t="s">
        <v>5</v>
      </c>
      <c r="C12" s="3">
        <f>C13</f>
        <v>2176993.6</v>
      </c>
      <c r="D12" s="3">
        <f t="shared" ref="D12:L12" si="4">D13</f>
        <v>176784.19999999998</v>
      </c>
      <c r="E12" s="3">
        <f t="shared" si="4"/>
        <v>1187093.8</v>
      </c>
      <c r="F12" s="3">
        <f t="shared" si="4"/>
        <v>813115.6</v>
      </c>
      <c r="G12" s="3">
        <f t="shared" si="4"/>
        <v>0</v>
      </c>
      <c r="H12" s="3">
        <f t="shared" si="4"/>
        <v>2122928.2999999998</v>
      </c>
      <c r="I12" s="3">
        <f t="shared" si="4"/>
        <v>145487.6</v>
      </c>
      <c r="J12" s="3">
        <f t="shared" si="4"/>
        <v>1177566.9000000004</v>
      </c>
      <c r="K12" s="3">
        <f t="shared" si="4"/>
        <v>799873.8000000004</v>
      </c>
      <c r="L12" s="3">
        <f t="shared" si="4"/>
        <v>0</v>
      </c>
      <c r="M12" s="3">
        <f t="shared" si="2"/>
        <v>97.516515436701312</v>
      </c>
      <c r="N12" s="3">
        <f>I12/D12*100</f>
        <v>82.296721087065478</v>
      </c>
      <c r="O12" s="3">
        <f>J12/E12*100</f>
        <v>99.197460217549818</v>
      </c>
      <c r="P12" s="3">
        <f t="shared" si="3"/>
        <v>98.371473871611911</v>
      </c>
      <c r="Q12" s="3"/>
    </row>
    <row r="13" spans="1:17" s="18" customFormat="1" ht="18.75" customHeight="1" x14ac:dyDescent="0.25">
      <c r="A13" s="14"/>
      <c r="B13" s="16" t="s">
        <v>13</v>
      </c>
      <c r="C13" s="17">
        <f>C14+C17+C18+C19+C20+C21+C22+C23+C24+C25+C26+C27+C28+C29+C30+C31+C32+C33+C34+C35+C36+C37+C38+C39+C40+C41+C42+C43+C44+C47+C48+C49+C45+C46</f>
        <v>2176993.6</v>
      </c>
      <c r="D13" s="17">
        <f t="shared" ref="D13:K13" si="5">D14+D17+D18+D19+D20+D21+D22+D23+D24+D25+D26+D27+D28+D29+D30+D31+D32+D33+D34+D35+D36+D37+D38+D39+D40+D41+D42+D43+D44+D47+D48+D49+D45+D46</f>
        <v>176784.19999999998</v>
      </c>
      <c r="E13" s="17">
        <f t="shared" si="5"/>
        <v>1187093.8</v>
      </c>
      <c r="F13" s="17">
        <f t="shared" si="5"/>
        <v>813115.6</v>
      </c>
      <c r="G13" s="17">
        <f t="shared" si="5"/>
        <v>0</v>
      </c>
      <c r="H13" s="17">
        <f t="shared" si="5"/>
        <v>2122928.2999999998</v>
      </c>
      <c r="I13" s="17">
        <f t="shared" si="5"/>
        <v>145487.6</v>
      </c>
      <c r="J13" s="17">
        <f t="shared" si="5"/>
        <v>1177566.9000000004</v>
      </c>
      <c r="K13" s="17">
        <f t="shared" si="5"/>
        <v>799873.8000000004</v>
      </c>
      <c r="L13" s="17">
        <f>L14+L17+L18+L19+L20+L21+L22+L23+L24+L25+L26+L27+L28+L29+L30+L31+L32+L33+L34+L35+L36+L37+L38+L39+L40+L41+L42+L43+L44+L47+L48+L49</f>
        <v>0</v>
      </c>
      <c r="M13" s="17">
        <f t="shared" si="2"/>
        <v>97.516515436701312</v>
      </c>
      <c r="N13" s="17">
        <f>I13/D13*100</f>
        <v>82.296721087065478</v>
      </c>
      <c r="O13" s="17">
        <f>J13/E13*100</f>
        <v>99.197460217549818</v>
      </c>
      <c r="P13" s="17">
        <f t="shared" si="3"/>
        <v>98.371473871611911</v>
      </c>
      <c r="Q13" s="17"/>
    </row>
    <row r="14" spans="1:17" s="2" customFormat="1" ht="408.75" customHeight="1" x14ac:dyDescent="0.25">
      <c r="A14" s="64" t="s">
        <v>79</v>
      </c>
      <c r="B14" s="66" t="s">
        <v>48</v>
      </c>
      <c r="C14" s="68">
        <f t="shared" ref="C14:C49" si="6">D14+E14+F14+G14</f>
        <v>178511.6</v>
      </c>
      <c r="D14" s="68">
        <v>0</v>
      </c>
      <c r="E14" s="68">
        <v>27737.4</v>
      </c>
      <c r="F14" s="68">
        <v>150774.20000000001</v>
      </c>
      <c r="G14" s="21">
        <v>0</v>
      </c>
      <c r="H14" s="68">
        <f t="shared" ref="H14:H49" si="7">I14+J14+K14+L14</f>
        <v>169213.9</v>
      </c>
      <c r="I14" s="68">
        <v>0</v>
      </c>
      <c r="J14" s="68">
        <v>27737.4</v>
      </c>
      <c r="K14" s="68">
        <v>141476.5</v>
      </c>
      <c r="L14" s="21">
        <v>0</v>
      </c>
      <c r="M14" s="71">
        <f t="shared" si="2"/>
        <v>94.791542958552839</v>
      </c>
      <c r="N14" s="71">
        <v>0</v>
      </c>
      <c r="O14" s="71">
        <f>J14/E14*100</f>
        <v>100</v>
      </c>
      <c r="P14" s="71">
        <f t="shared" si="3"/>
        <v>93.833361410639213</v>
      </c>
      <c r="Q14" s="71" t="s">
        <v>403</v>
      </c>
    </row>
    <row r="15" spans="1:17" s="2" customFormat="1" ht="32.25" customHeight="1" x14ac:dyDescent="0.25">
      <c r="A15" s="65"/>
      <c r="B15" s="67"/>
      <c r="C15" s="69"/>
      <c r="D15" s="69"/>
      <c r="E15" s="69"/>
      <c r="F15" s="69"/>
      <c r="G15" s="21"/>
      <c r="H15" s="69"/>
      <c r="I15" s="69"/>
      <c r="J15" s="69"/>
      <c r="K15" s="69"/>
      <c r="L15" s="21"/>
      <c r="M15" s="72"/>
      <c r="N15" s="72"/>
      <c r="O15" s="72"/>
      <c r="P15" s="72"/>
      <c r="Q15" s="72"/>
    </row>
    <row r="16" spans="1:17" s="2" customFormat="1" ht="60" customHeight="1" x14ac:dyDescent="0.25">
      <c r="A16" s="19" t="s">
        <v>123</v>
      </c>
      <c r="B16" s="20" t="s">
        <v>396</v>
      </c>
      <c r="C16" s="21">
        <f t="shared" si="6"/>
        <v>66865</v>
      </c>
      <c r="D16" s="21">
        <v>0</v>
      </c>
      <c r="E16" s="21">
        <v>4417.3999999999996</v>
      </c>
      <c r="F16" s="21">
        <v>62447.6</v>
      </c>
      <c r="G16" s="21">
        <v>0</v>
      </c>
      <c r="H16" s="21">
        <f>I16+J16+K16+L16</f>
        <v>66865</v>
      </c>
      <c r="I16" s="21">
        <v>0</v>
      </c>
      <c r="J16" s="21">
        <v>4417.3999999999996</v>
      </c>
      <c r="K16" s="21">
        <v>62447.6</v>
      </c>
      <c r="L16" s="21">
        <v>0</v>
      </c>
      <c r="M16" s="22">
        <f t="shared" si="2"/>
        <v>100</v>
      </c>
      <c r="N16" s="22">
        <v>0</v>
      </c>
      <c r="O16" s="22">
        <f>J16/E16*100</f>
        <v>100</v>
      </c>
      <c r="P16" s="22">
        <f>K16/F16*100</f>
        <v>100</v>
      </c>
      <c r="Q16" s="22"/>
    </row>
    <row r="17" spans="1:17" s="2" customFormat="1" ht="46.5" customHeight="1" x14ac:dyDescent="0.25">
      <c r="A17" s="19" t="s">
        <v>80</v>
      </c>
      <c r="B17" s="20" t="s">
        <v>194</v>
      </c>
      <c r="C17" s="21">
        <f t="shared" si="6"/>
        <v>5716.2</v>
      </c>
      <c r="D17" s="21">
        <v>0</v>
      </c>
      <c r="E17" s="21">
        <v>5716.2</v>
      </c>
      <c r="F17" s="21">
        <v>0</v>
      </c>
      <c r="G17" s="21">
        <v>0</v>
      </c>
      <c r="H17" s="21">
        <f t="shared" si="7"/>
        <v>5716.2</v>
      </c>
      <c r="I17" s="21">
        <v>0</v>
      </c>
      <c r="J17" s="21">
        <v>5716.2</v>
      </c>
      <c r="K17" s="21">
        <v>0</v>
      </c>
      <c r="L17" s="21">
        <v>0</v>
      </c>
      <c r="M17" s="22">
        <f t="shared" si="2"/>
        <v>100</v>
      </c>
      <c r="N17" s="22">
        <v>0</v>
      </c>
      <c r="O17" s="22">
        <f>J17/E17*100</f>
        <v>100</v>
      </c>
      <c r="P17" s="22">
        <v>0</v>
      </c>
      <c r="Q17" s="22"/>
    </row>
    <row r="18" spans="1:17" s="2" customFormat="1" ht="64.5" customHeight="1" x14ac:dyDescent="0.25">
      <c r="A18" s="19" t="s">
        <v>114</v>
      </c>
      <c r="B18" s="20" t="s">
        <v>35</v>
      </c>
      <c r="C18" s="21">
        <f t="shared" si="6"/>
        <v>239133</v>
      </c>
      <c r="D18" s="21">
        <v>0</v>
      </c>
      <c r="E18" s="21">
        <v>0</v>
      </c>
      <c r="F18" s="21">
        <v>239133</v>
      </c>
      <c r="G18" s="21">
        <v>0</v>
      </c>
      <c r="H18" s="21">
        <f t="shared" si="7"/>
        <v>238975.6</v>
      </c>
      <c r="I18" s="21">
        <v>0</v>
      </c>
      <c r="J18" s="21">
        <v>0</v>
      </c>
      <c r="K18" s="21">
        <v>238975.6</v>
      </c>
      <c r="L18" s="21">
        <v>0</v>
      </c>
      <c r="M18" s="22">
        <f t="shared" si="2"/>
        <v>99.934178887899208</v>
      </c>
      <c r="N18" s="22">
        <v>0</v>
      </c>
      <c r="O18" s="22">
        <v>0</v>
      </c>
      <c r="P18" s="22">
        <f>K18/F18*100</f>
        <v>99.934178887899208</v>
      </c>
      <c r="Q18" s="25" t="s">
        <v>397</v>
      </c>
    </row>
    <row r="19" spans="1:17" s="2" customFormat="1" ht="60.75" customHeight="1" x14ac:dyDescent="0.25">
      <c r="A19" s="19" t="s">
        <v>116</v>
      </c>
      <c r="B19" s="20" t="s">
        <v>195</v>
      </c>
      <c r="C19" s="21">
        <f t="shared" si="6"/>
        <v>117842.7</v>
      </c>
      <c r="D19" s="21">
        <v>0</v>
      </c>
      <c r="E19" s="21">
        <v>0</v>
      </c>
      <c r="F19" s="21">
        <v>117842.7</v>
      </c>
      <c r="G19" s="21">
        <v>0</v>
      </c>
      <c r="H19" s="21">
        <f t="shared" si="7"/>
        <v>117842.5</v>
      </c>
      <c r="I19" s="21">
        <v>0</v>
      </c>
      <c r="J19" s="21">
        <v>0</v>
      </c>
      <c r="K19" s="21">
        <v>117842.5</v>
      </c>
      <c r="L19" s="21">
        <v>0</v>
      </c>
      <c r="M19" s="22">
        <f t="shared" si="2"/>
        <v>99.999830282232153</v>
      </c>
      <c r="N19" s="22">
        <v>0</v>
      </c>
      <c r="O19" s="22">
        <v>0</v>
      </c>
      <c r="P19" s="22">
        <f>K19/F19*100</f>
        <v>99.999830282232153</v>
      </c>
      <c r="Q19" s="25" t="s">
        <v>398</v>
      </c>
    </row>
    <row r="20" spans="1:17" s="2" customFormat="1" ht="48.75" customHeight="1" x14ac:dyDescent="0.25">
      <c r="A20" s="19" t="s">
        <v>118</v>
      </c>
      <c r="B20" s="20" t="s">
        <v>196</v>
      </c>
      <c r="C20" s="21">
        <f t="shared" si="6"/>
        <v>81535.7</v>
      </c>
      <c r="D20" s="21">
        <v>0</v>
      </c>
      <c r="E20" s="21">
        <v>0</v>
      </c>
      <c r="F20" s="21">
        <v>81535.7</v>
      </c>
      <c r="G20" s="21">
        <v>0</v>
      </c>
      <c r="H20" s="21">
        <f t="shared" si="7"/>
        <v>81535.3</v>
      </c>
      <c r="I20" s="21">
        <v>0</v>
      </c>
      <c r="J20" s="21">
        <v>0</v>
      </c>
      <c r="K20" s="21">
        <v>81535.3</v>
      </c>
      <c r="L20" s="21">
        <v>0</v>
      </c>
      <c r="M20" s="22">
        <f t="shared" si="2"/>
        <v>99.999509417347255</v>
      </c>
      <c r="N20" s="22">
        <v>0</v>
      </c>
      <c r="O20" s="22">
        <v>0</v>
      </c>
      <c r="P20" s="22">
        <f>K20/F20*100</f>
        <v>99.999509417347255</v>
      </c>
      <c r="Q20" s="25" t="s">
        <v>399</v>
      </c>
    </row>
    <row r="21" spans="1:17" s="2" customFormat="1" ht="45.75" customHeight="1" x14ac:dyDescent="0.25">
      <c r="A21" s="19" t="s">
        <v>119</v>
      </c>
      <c r="B21" s="20" t="s">
        <v>36</v>
      </c>
      <c r="C21" s="21">
        <f t="shared" si="6"/>
        <v>1049494.8</v>
      </c>
      <c r="D21" s="21">
        <v>0</v>
      </c>
      <c r="E21" s="21">
        <v>1049494.8</v>
      </c>
      <c r="F21" s="21">
        <v>0</v>
      </c>
      <c r="G21" s="21">
        <v>0</v>
      </c>
      <c r="H21" s="21">
        <f t="shared" si="7"/>
        <v>1049494.8</v>
      </c>
      <c r="I21" s="21">
        <v>0</v>
      </c>
      <c r="J21" s="21">
        <v>1049494.8</v>
      </c>
      <c r="K21" s="21">
        <v>0</v>
      </c>
      <c r="L21" s="21">
        <v>0</v>
      </c>
      <c r="M21" s="22">
        <f t="shared" si="2"/>
        <v>100</v>
      </c>
      <c r="N21" s="22">
        <v>0</v>
      </c>
      <c r="O21" s="22">
        <f>J21/E21*100</f>
        <v>100</v>
      </c>
      <c r="P21" s="22">
        <v>0</v>
      </c>
      <c r="Q21" s="22"/>
    </row>
    <row r="22" spans="1:17" s="2" customFormat="1" ht="48.75" customHeight="1" x14ac:dyDescent="0.25">
      <c r="A22" s="19" t="s">
        <v>197</v>
      </c>
      <c r="B22" s="20" t="s">
        <v>198</v>
      </c>
      <c r="C22" s="21">
        <f t="shared" si="6"/>
        <v>26136.2</v>
      </c>
      <c r="D22" s="21">
        <v>0</v>
      </c>
      <c r="E22" s="21">
        <v>0</v>
      </c>
      <c r="F22" s="21">
        <v>26136.2</v>
      </c>
      <c r="G22" s="21">
        <v>0</v>
      </c>
      <c r="H22" s="21">
        <f t="shared" si="7"/>
        <v>26133.4</v>
      </c>
      <c r="I22" s="21">
        <v>0</v>
      </c>
      <c r="J22" s="21">
        <v>0</v>
      </c>
      <c r="K22" s="21">
        <v>26133.4</v>
      </c>
      <c r="L22" s="21">
        <v>0</v>
      </c>
      <c r="M22" s="22">
        <f t="shared" si="2"/>
        <v>99.989286889448366</v>
      </c>
      <c r="N22" s="22">
        <v>0</v>
      </c>
      <c r="O22" s="22">
        <v>0</v>
      </c>
      <c r="P22" s="22">
        <f>K22/F22*100</f>
        <v>99.989286889448366</v>
      </c>
      <c r="Q22" s="25" t="s">
        <v>400</v>
      </c>
    </row>
    <row r="23" spans="1:17" s="2" customFormat="1" ht="49.5" customHeight="1" x14ac:dyDescent="0.25">
      <c r="A23" s="19" t="s">
        <v>199</v>
      </c>
      <c r="B23" s="20" t="s">
        <v>200</v>
      </c>
      <c r="C23" s="21">
        <f t="shared" si="6"/>
        <v>915.5</v>
      </c>
      <c r="D23" s="21">
        <v>0</v>
      </c>
      <c r="E23" s="21">
        <v>0</v>
      </c>
      <c r="F23" s="21">
        <v>915.5</v>
      </c>
      <c r="G23" s="21">
        <v>0</v>
      </c>
      <c r="H23" s="21">
        <f t="shared" si="7"/>
        <v>911.8</v>
      </c>
      <c r="I23" s="21">
        <v>0</v>
      </c>
      <c r="J23" s="21">
        <v>0</v>
      </c>
      <c r="K23" s="21">
        <v>911.8</v>
      </c>
      <c r="L23" s="21">
        <v>0</v>
      </c>
      <c r="M23" s="22">
        <f t="shared" si="2"/>
        <v>99.595849262697982</v>
      </c>
      <c r="N23" s="22">
        <v>0</v>
      </c>
      <c r="O23" s="22">
        <v>0</v>
      </c>
      <c r="P23" s="22">
        <f>K23/F23*100</f>
        <v>99.595849262697982</v>
      </c>
      <c r="Q23" s="25" t="s">
        <v>401</v>
      </c>
    </row>
    <row r="24" spans="1:17" s="2" customFormat="1" ht="51" customHeight="1" x14ac:dyDescent="0.25">
      <c r="A24" s="19" t="s">
        <v>201</v>
      </c>
      <c r="B24" s="20" t="s">
        <v>202</v>
      </c>
      <c r="C24" s="21">
        <f t="shared" si="6"/>
        <v>586.9</v>
      </c>
      <c r="D24" s="21">
        <v>0</v>
      </c>
      <c r="E24" s="21">
        <v>0</v>
      </c>
      <c r="F24" s="21">
        <v>586.9</v>
      </c>
      <c r="G24" s="21">
        <v>0</v>
      </c>
      <c r="H24" s="21">
        <f t="shared" si="7"/>
        <v>586.79999999999995</v>
      </c>
      <c r="I24" s="21">
        <v>0</v>
      </c>
      <c r="J24" s="21">
        <v>0</v>
      </c>
      <c r="K24" s="21">
        <v>586.79999999999995</v>
      </c>
      <c r="L24" s="21">
        <v>0</v>
      </c>
      <c r="M24" s="22">
        <f t="shared" si="2"/>
        <v>99.98296132220139</v>
      </c>
      <c r="N24" s="22">
        <v>0</v>
      </c>
      <c r="O24" s="22">
        <v>0</v>
      </c>
      <c r="P24" s="22">
        <f>K24/F24*100</f>
        <v>99.98296132220139</v>
      </c>
      <c r="Q24" s="25" t="s">
        <v>391</v>
      </c>
    </row>
    <row r="25" spans="1:17" s="2" customFormat="1" ht="78" customHeight="1" x14ac:dyDescent="0.25">
      <c r="A25" s="19" t="s">
        <v>203</v>
      </c>
      <c r="B25" s="20" t="s">
        <v>37</v>
      </c>
      <c r="C25" s="21">
        <f t="shared" si="6"/>
        <v>1096.7</v>
      </c>
      <c r="D25" s="21">
        <v>0</v>
      </c>
      <c r="E25" s="21">
        <v>1096.7</v>
      </c>
      <c r="F25" s="21">
        <v>0</v>
      </c>
      <c r="G25" s="21">
        <v>0</v>
      </c>
      <c r="H25" s="21">
        <f t="shared" si="7"/>
        <v>1047.7</v>
      </c>
      <c r="I25" s="21">
        <v>0</v>
      </c>
      <c r="J25" s="21">
        <v>1047.7</v>
      </c>
      <c r="K25" s="21">
        <v>0</v>
      </c>
      <c r="L25" s="21">
        <v>0</v>
      </c>
      <c r="M25" s="22">
        <f t="shared" si="2"/>
        <v>95.532050697547191</v>
      </c>
      <c r="N25" s="22">
        <v>0</v>
      </c>
      <c r="O25" s="22">
        <f>J25/E25*100</f>
        <v>95.532050697547191</v>
      </c>
      <c r="P25" s="22">
        <v>0</v>
      </c>
      <c r="Q25" s="25" t="s">
        <v>402</v>
      </c>
    </row>
    <row r="26" spans="1:17" s="2" customFormat="1" ht="95.25" customHeight="1" x14ac:dyDescent="0.25">
      <c r="A26" s="19" t="s">
        <v>204</v>
      </c>
      <c r="B26" s="20" t="s">
        <v>62</v>
      </c>
      <c r="C26" s="21">
        <f t="shared" si="6"/>
        <v>69201.599999999991</v>
      </c>
      <c r="D26" s="21">
        <v>50198.7</v>
      </c>
      <c r="E26" s="21">
        <v>14158.7</v>
      </c>
      <c r="F26" s="21">
        <v>4844.2</v>
      </c>
      <c r="G26" s="21">
        <v>0</v>
      </c>
      <c r="H26" s="21">
        <f t="shared" si="7"/>
        <v>62633.500000000007</v>
      </c>
      <c r="I26" s="21">
        <v>45434.3</v>
      </c>
      <c r="J26" s="21">
        <v>12814.8</v>
      </c>
      <c r="K26" s="21">
        <v>4384.3999999999996</v>
      </c>
      <c r="L26" s="21">
        <v>0</v>
      </c>
      <c r="M26" s="22">
        <f t="shared" si="2"/>
        <v>90.508745462532687</v>
      </c>
      <c r="N26" s="22">
        <f>I26/D26*100</f>
        <v>90.508917561610176</v>
      </c>
      <c r="O26" s="22">
        <f>J26/E26*100</f>
        <v>90.508309378685894</v>
      </c>
      <c r="P26" s="22">
        <f>K26/F26*100</f>
        <v>90.50823665414309</v>
      </c>
      <c r="Q26" s="25" t="s">
        <v>404</v>
      </c>
    </row>
    <row r="27" spans="1:17" s="2" customFormat="1" ht="47.25" customHeight="1" x14ac:dyDescent="0.25">
      <c r="A27" s="19" t="s">
        <v>205</v>
      </c>
      <c r="B27" s="20" t="s">
        <v>59</v>
      </c>
      <c r="C27" s="21">
        <f t="shared" si="6"/>
        <v>176.2</v>
      </c>
      <c r="D27" s="21">
        <v>0</v>
      </c>
      <c r="E27" s="21">
        <v>0</v>
      </c>
      <c r="F27" s="21">
        <v>176.2</v>
      </c>
      <c r="G27" s="21">
        <v>0</v>
      </c>
      <c r="H27" s="21">
        <f t="shared" si="7"/>
        <v>176.1</v>
      </c>
      <c r="I27" s="21">
        <v>0</v>
      </c>
      <c r="J27" s="21">
        <v>0</v>
      </c>
      <c r="K27" s="21">
        <v>176.1</v>
      </c>
      <c r="L27" s="21">
        <v>0</v>
      </c>
      <c r="M27" s="22">
        <f t="shared" si="2"/>
        <v>99.943246311010213</v>
      </c>
      <c r="N27" s="22">
        <v>0</v>
      </c>
      <c r="O27" s="22">
        <v>0</v>
      </c>
      <c r="P27" s="22">
        <f>K27/F27*100</f>
        <v>99.943246311010213</v>
      </c>
      <c r="Q27" s="25" t="s">
        <v>391</v>
      </c>
    </row>
    <row r="28" spans="1:17" s="2" customFormat="1" ht="108" customHeight="1" x14ac:dyDescent="0.25">
      <c r="A28" s="19" t="s">
        <v>206</v>
      </c>
      <c r="B28" s="20" t="s">
        <v>207</v>
      </c>
      <c r="C28" s="21">
        <f t="shared" si="6"/>
        <v>12069.4</v>
      </c>
      <c r="D28" s="21">
        <v>0</v>
      </c>
      <c r="E28" s="21">
        <v>12069.4</v>
      </c>
      <c r="F28" s="21"/>
      <c r="G28" s="21">
        <v>0</v>
      </c>
      <c r="H28" s="21">
        <f t="shared" si="7"/>
        <v>12069.4</v>
      </c>
      <c r="I28" s="21">
        <v>0</v>
      </c>
      <c r="J28" s="21">
        <v>12069.4</v>
      </c>
      <c r="K28" s="21">
        <v>0</v>
      </c>
      <c r="L28" s="21">
        <v>0</v>
      </c>
      <c r="M28" s="22">
        <f t="shared" si="2"/>
        <v>100</v>
      </c>
      <c r="N28" s="22">
        <v>0</v>
      </c>
      <c r="O28" s="22">
        <f>J28/E28*100</f>
        <v>100</v>
      </c>
      <c r="P28" s="22">
        <v>0</v>
      </c>
      <c r="Q28" s="22"/>
    </row>
    <row r="29" spans="1:17" s="2" customFormat="1" ht="151.5" customHeight="1" x14ac:dyDescent="0.25">
      <c r="A29" s="19" t="s">
        <v>208</v>
      </c>
      <c r="B29" s="20" t="s">
        <v>405</v>
      </c>
      <c r="C29" s="21">
        <f t="shared" si="6"/>
        <v>234.4</v>
      </c>
      <c r="D29" s="21">
        <v>0</v>
      </c>
      <c r="E29" s="21">
        <v>234.4</v>
      </c>
      <c r="F29" s="21">
        <v>0</v>
      </c>
      <c r="G29" s="21">
        <v>0</v>
      </c>
      <c r="H29" s="21">
        <f t="shared" si="7"/>
        <v>203.1</v>
      </c>
      <c r="I29" s="21">
        <v>0</v>
      </c>
      <c r="J29" s="21">
        <v>203.1</v>
      </c>
      <c r="K29" s="21">
        <v>0</v>
      </c>
      <c r="L29" s="21">
        <v>0</v>
      </c>
      <c r="M29" s="22">
        <f t="shared" si="2"/>
        <v>86.64675767918088</v>
      </c>
      <c r="N29" s="22">
        <v>0</v>
      </c>
      <c r="O29" s="22">
        <f>J29/E29*100</f>
        <v>86.64675767918088</v>
      </c>
      <c r="P29" s="22">
        <v>0</v>
      </c>
      <c r="Q29" s="25" t="s">
        <v>406</v>
      </c>
    </row>
    <row r="30" spans="1:17" s="2" customFormat="1" ht="138.75" customHeight="1" x14ac:dyDescent="0.25">
      <c r="A30" s="19" t="s">
        <v>209</v>
      </c>
      <c r="B30" s="20" t="s">
        <v>354</v>
      </c>
      <c r="C30" s="21">
        <f t="shared" si="6"/>
        <v>14637.6</v>
      </c>
      <c r="D30" s="21">
        <v>0</v>
      </c>
      <c r="E30" s="21">
        <v>14637.6</v>
      </c>
      <c r="F30" s="21">
        <v>0</v>
      </c>
      <c r="G30" s="21">
        <v>0</v>
      </c>
      <c r="H30" s="21">
        <f t="shared" si="7"/>
        <v>14637.6</v>
      </c>
      <c r="I30" s="21">
        <v>0</v>
      </c>
      <c r="J30" s="21">
        <v>14637.6</v>
      </c>
      <c r="K30" s="21">
        <v>0</v>
      </c>
      <c r="L30" s="21">
        <v>0</v>
      </c>
      <c r="M30" s="22">
        <f t="shared" si="2"/>
        <v>100</v>
      </c>
      <c r="N30" s="22">
        <v>0</v>
      </c>
      <c r="O30" s="22">
        <f>J30/E30*100</f>
        <v>100</v>
      </c>
      <c r="P30" s="22">
        <v>0</v>
      </c>
      <c r="Q30" s="22"/>
    </row>
    <row r="31" spans="1:17" s="2" customFormat="1" ht="49.5" customHeight="1" x14ac:dyDescent="0.25">
      <c r="A31" s="19" t="s">
        <v>210</v>
      </c>
      <c r="B31" s="20" t="s">
        <v>211</v>
      </c>
      <c r="C31" s="21">
        <f t="shared" si="6"/>
        <v>3675</v>
      </c>
      <c r="D31" s="21">
        <v>0</v>
      </c>
      <c r="E31" s="21">
        <v>0</v>
      </c>
      <c r="F31" s="21">
        <v>3675</v>
      </c>
      <c r="G31" s="21">
        <v>0</v>
      </c>
      <c r="H31" s="21">
        <f t="shared" si="7"/>
        <v>3667.9</v>
      </c>
      <c r="I31" s="21">
        <v>0</v>
      </c>
      <c r="J31" s="21">
        <v>0</v>
      </c>
      <c r="K31" s="21">
        <v>3667.9</v>
      </c>
      <c r="L31" s="21">
        <v>0</v>
      </c>
      <c r="M31" s="22">
        <f t="shared" si="2"/>
        <v>99.806802721088445</v>
      </c>
      <c r="N31" s="22">
        <v>0</v>
      </c>
      <c r="O31" s="22">
        <v>0</v>
      </c>
      <c r="P31" s="22">
        <f>K31/F31*100</f>
        <v>99.806802721088445</v>
      </c>
      <c r="Q31" s="22" t="s">
        <v>407</v>
      </c>
    </row>
    <row r="32" spans="1:17" s="2" customFormat="1" ht="63" customHeight="1" x14ac:dyDescent="0.25">
      <c r="A32" s="19" t="s">
        <v>212</v>
      </c>
      <c r="B32" s="20" t="s">
        <v>213</v>
      </c>
      <c r="C32" s="21">
        <f t="shared" si="6"/>
        <v>1081.8</v>
      </c>
      <c r="D32" s="21">
        <v>0</v>
      </c>
      <c r="E32" s="21">
        <v>0</v>
      </c>
      <c r="F32" s="21">
        <v>1081.8</v>
      </c>
      <c r="G32" s="21">
        <v>0</v>
      </c>
      <c r="H32" s="21">
        <f t="shared" si="7"/>
        <v>1081.8</v>
      </c>
      <c r="I32" s="21">
        <v>0</v>
      </c>
      <c r="J32" s="21">
        <v>0</v>
      </c>
      <c r="K32" s="21">
        <v>1081.8</v>
      </c>
      <c r="L32" s="21">
        <v>0</v>
      </c>
      <c r="M32" s="22">
        <f t="shared" si="2"/>
        <v>100</v>
      </c>
      <c r="N32" s="22">
        <v>0</v>
      </c>
      <c r="O32" s="22">
        <v>0</v>
      </c>
      <c r="P32" s="22">
        <f>K32/F32*100</f>
        <v>100</v>
      </c>
      <c r="Q32" s="22"/>
    </row>
    <row r="33" spans="1:17" s="2" customFormat="1" ht="105.75" customHeight="1" x14ac:dyDescent="0.25">
      <c r="A33" s="19" t="s">
        <v>214</v>
      </c>
      <c r="B33" s="20" t="s">
        <v>215</v>
      </c>
      <c r="C33" s="21">
        <f t="shared" si="6"/>
        <v>3924.3</v>
      </c>
      <c r="D33" s="21">
        <v>0</v>
      </c>
      <c r="E33" s="21">
        <v>0</v>
      </c>
      <c r="F33" s="21">
        <v>3924.3</v>
      </c>
      <c r="G33" s="21">
        <v>0</v>
      </c>
      <c r="H33" s="21">
        <f t="shared" si="7"/>
        <v>3924.3</v>
      </c>
      <c r="I33" s="21">
        <v>0</v>
      </c>
      <c r="J33" s="21">
        <v>0</v>
      </c>
      <c r="K33" s="21">
        <v>3924.3</v>
      </c>
      <c r="L33" s="21">
        <v>0</v>
      </c>
      <c r="M33" s="22">
        <f t="shared" si="2"/>
        <v>100</v>
      </c>
      <c r="N33" s="22">
        <v>0</v>
      </c>
      <c r="O33" s="22">
        <v>0</v>
      </c>
      <c r="P33" s="22">
        <f>K33/F33*100</f>
        <v>100</v>
      </c>
      <c r="Q33" s="22"/>
    </row>
    <row r="34" spans="1:17" s="2" customFormat="1" ht="93" customHeight="1" x14ac:dyDescent="0.25">
      <c r="A34" s="19" t="s">
        <v>216</v>
      </c>
      <c r="B34" s="20" t="s">
        <v>63</v>
      </c>
      <c r="C34" s="21">
        <f t="shared" si="6"/>
        <v>48720.800000000003</v>
      </c>
      <c r="D34" s="21">
        <v>48720.800000000003</v>
      </c>
      <c r="E34" s="21">
        <v>0</v>
      </c>
      <c r="F34" s="21">
        <v>0</v>
      </c>
      <c r="G34" s="21">
        <v>0</v>
      </c>
      <c r="H34" s="21">
        <f t="shared" si="7"/>
        <v>47896.3</v>
      </c>
      <c r="I34" s="21">
        <v>47896.3</v>
      </c>
      <c r="J34" s="21">
        <v>0</v>
      </c>
      <c r="K34" s="21">
        <v>0</v>
      </c>
      <c r="L34" s="21">
        <v>0</v>
      </c>
      <c r="M34" s="22">
        <f t="shared" si="2"/>
        <v>98.307704306990033</v>
      </c>
      <c r="N34" s="22">
        <f>I34/D34*100</f>
        <v>98.307704306990033</v>
      </c>
      <c r="O34" s="22">
        <v>0</v>
      </c>
      <c r="P34" s="22">
        <v>0</v>
      </c>
      <c r="Q34" s="25" t="s">
        <v>408</v>
      </c>
    </row>
    <row r="35" spans="1:17" s="2" customFormat="1" ht="48" customHeight="1" x14ac:dyDescent="0.25">
      <c r="A35" s="19" t="s">
        <v>217</v>
      </c>
      <c r="B35" s="20" t="s">
        <v>218</v>
      </c>
      <c r="C35" s="21">
        <f t="shared" si="6"/>
        <v>11391.1</v>
      </c>
      <c r="D35" s="21">
        <v>0</v>
      </c>
      <c r="E35" s="21">
        <v>0</v>
      </c>
      <c r="F35" s="21">
        <v>11391.1</v>
      </c>
      <c r="G35" s="21">
        <v>0</v>
      </c>
      <c r="H35" s="21">
        <f t="shared" si="7"/>
        <v>11391</v>
      </c>
      <c r="I35" s="21">
        <v>0</v>
      </c>
      <c r="J35" s="21">
        <v>0</v>
      </c>
      <c r="K35" s="21">
        <v>11391</v>
      </c>
      <c r="L35" s="21">
        <v>0</v>
      </c>
      <c r="M35" s="22">
        <f t="shared" si="2"/>
        <v>99.999122121656384</v>
      </c>
      <c r="N35" s="22">
        <v>0</v>
      </c>
      <c r="O35" s="22">
        <v>0</v>
      </c>
      <c r="P35" s="22">
        <f>K35/F35*100</f>
        <v>99.999122121656384</v>
      </c>
      <c r="Q35" s="25" t="s">
        <v>391</v>
      </c>
    </row>
    <row r="36" spans="1:17" s="2" customFormat="1" ht="45" customHeight="1" x14ac:dyDescent="0.25">
      <c r="A36" s="19" t="s">
        <v>219</v>
      </c>
      <c r="B36" s="20" t="s">
        <v>410</v>
      </c>
      <c r="C36" s="21">
        <f t="shared" si="6"/>
        <v>28897.200000000001</v>
      </c>
      <c r="D36" s="21">
        <v>0</v>
      </c>
      <c r="E36" s="21">
        <v>0</v>
      </c>
      <c r="F36" s="21">
        <v>28897.200000000001</v>
      </c>
      <c r="G36" s="21">
        <v>0</v>
      </c>
      <c r="H36" s="21">
        <f t="shared" si="7"/>
        <v>28889.200000000001</v>
      </c>
      <c r="I36" s="21">
        <v>0</v>
      </c>
      <c r="J36" s="21">
        <v>0</v>
      </c>
      <c r="K36" s="21">
        <v>28889.200000000001</v>
      </c>
      <c r="L36" s="21">
        <v>0</v>
      </c>
      <c r="M36" s="22">
        <f t="shared" si="2"/>
        <v>99.972315656880255</v>
      </c>
      <c r="N36" s="22">
        <v>0</v>
      </c>
      <c r="O36" s="22">
        <v>0</v>
      </c>
      <c r="P36" s="22">
        <f>K36/F36*100</f>
        <v>99.972315656880255</v>
      </c>
      <c r="Q36" s="25" t="s">
        <v>475</v>
      </c>
    </row>
    <row r="37" spans="1:17" s="2" customFormat="1" ht="61.5" customHeight="1" x14ac:dyDescent="0.25">
      <c r="A37" s="19" t="s">
        <v>220</v>
      </c>
      <c r="B37" s="20" t="s">
        <v>221</v>
      </c>
      <c r="C37" s="21">
        <f t="shared" si="6"/>
        <v>20877</v>
      </c>
      <c r="D37" s="21">
        <v>0</v>
      </c>
      <c r="E37" s="21">
        <v>8164.3</v>
      </c>
      <c r="F37" s="21">
        <v>12712.7</v>
      </c>
      <c r="G37" s="21">
        <v>0</v>
      </c>
      <c r="H37" s="21">
        <f t="shared" si="7"/>
        <v>20874.2</v>
      </c>
      <c r="I37" s="21">
        <v>0</v>
      </c>
      <c r="J37" s="21">
        <v>8164.3</v>
      </c>
      <c r="K37" s="21">
        <v>12709.9</v>
      </c>
      <c r="L37" s="21">
        <v>0</v>
      </c>
      <c r="M37" s="22">
        <f t="shared" si="2"/>
        <v>99.986588111318682</v>
      </c>
      <c r="N37" s="22">
        <v>0</v>
      </c>
      <c r="O37" s="22">
        <f>J37/E37*100</f>
        <v>100</v>
      </c>
      <c r="P37" s="22">
        <f>K37/F37*100</f>
        <v>99.977974781124374</v>
      </c>
      <c r="Q37" s="25" t="s">
        <v>409</v>
      </c>
    </row>
    <row r="38" spans="1:17" s="2" customFormat="1" ht="47.25" customHeight="1" x14ac:dyDescent="0.25">
      <c r="A38" s="19" t="s">
        <v>222</v>
      </c>
      <c r="B38" s="20" t="s">
        <v>223</v>
      </c>
      <c r="C38" s="21">
        <f t="shared" si="6"/>
        <v>12560.5</v>
      </c>
      <c r="D38" s="21">
        <v>0</v>
      </c>
      <c r="E38" s="21">
        <v>0</v>
      </c>
      <c r="F38" s="21">
        <v>12560.5</v>
      </c>
      <c r="G38" s="21">
        <v>0</v>
      </c>
      <c r="H38" s="21">
        <f t="shared" si="7"/>
        <v>12560.5</v>
      </c>
      <c r="I38" s="21">
        <v>0</v>
      </c>
      <c r="J38" s="21">
        <v>0</v>
      </c>
      <c r="K38" s="21">
        <v>12560.5</v>
      </c>
      <c r="L38" s="21">
        <v>0</v>
      </c>
      <c r="M38" s="22">
        <f t="shared" si="2"/>
        <v>100</v>
      </c>
      <c r="N38" s="22">
        <v>0</v>
      </c>
      <c r="O38" s="22">
        <v>0</v>
      </c>
      <c r="P38" s="22">
        <f t="shared" ref="P38" si="8">K38/F38*100</f>
        <v>100</v>
      </c>
      <c r="Q38" s="22"/>
    </row>
    <row r="39" spans="1:17" s="2" customFormat="1" ht="63.75" customHeight="1" x14ac:dyDescent="0.25">
      <c r="A39" s="19" t="s">
        <v>224</v>
      </c>
      <c r="B39" s="20" t="s">
        <v>225</v>
      </c>
      <c r="C39" s="21">
        <f t="shared" si="6"/>
        <v>90621.8</v>
      </c>
      <c r="D39" s="21">
        <v>0</v>
      </c>
      <c r="E39" s="21">
        <v>7877</v>
      </c>
      <c r="F39" s="21">
        <v>82744.800000000003</v>
      </c>
      <c r="G39" s="21">
        <v>0</v>
      </c>
      <c r="H39" s="21">
        <f t="shared" si="7"/>
        <v>89891.4</v>
      </c>
      <c r="I39" s="21">
        <v>0</v>
      </c>
      <c r="J39" s="21">
        <v>7877</v>
      </c>
      <c r="K39" s="21">
        <v>82014.399999999994</v>
      </c>
      <c r="L39" s="21">
        <v>0</v>
      </c>
      <c r="M39" s="22">
        <f t="shared" si="2"/>
        <v>99.194012919628605</v>
      </c>
      <c r="N39" s="22">
        <v>0</v>
      </c>
      <c r="O39" s="22">
        <f>J39/E39*100</f>
        <v>100</v>
      </c>
      <c r="P39" s="22">
        <f>K39/F39*100</f>
        <v>99.117285920081983</v>
      </c>
      <c r="Q39" s="25" t="s">
        <v>412</v>
      </c>
    </row>
    <row r="40" spans="1:17" s="2" customFormat="1" ht="75.75" customHeight="1" x14ac:dyDescent="0.25">
      <c r="A40" s="19" t="s">
        <v>226</v>
      </c>
      <c r="B40" s="20" t="s">
        <v>411</v>
      </c>
      <c r="C40" s="21">
        <f t="shared" si="6"/>
        <v>636.29999999999995</v>
      </c>
      <c r="D40" s="21">
        <v>0</v>
      </c>
      <c r="E40" s="21">
        <v>0</v>
      </c>
      <c r="F40" s="21">
        <v>636.29999999999995</v>
      </c>
      <c r="G40" s="21">
        <v>0</v>
      </c>
      <c r="H40" s="21">
        <f t="shared" si="7"/>
        <v>636</v>
      </c>
      <c r="I40" s="21">
        <v>0</v>
      </c>
      <c r="J40" s="21">
        <v>0</v>
      </c>
      <c r="K40" s="21">
        <v>636</v>
      </c>
      <c r="L40" s="21">
        <v>0</v>
      </c>
      <c r="M40" s="22">
        <f t="shared" si="2"/>
        <v>99.952852428099959</v>
      </c>
      <c r="N40" s="22">
        <v>0</v>
      </c>
      <c r="O40" s="22">
        <v>0</v>
      </c>
      <c r="P40" s="22">
        <f>K40/F40*100</f>
        <v>99.952852428099959</v>
      </c>
      <c r="Q40" s="25" t="s">
        <v>413</v>
      </c>
    </row>
    <row r="41" spans="1:17" s="2" customFormat="1" ht="78" customHeight="1" x14ac:dyDescent="0.25">
      <c r="A41" s="19" t="s">
        <v>227</v>
      </c>
      <c r="B41" s="20" t="s">
        <v>415</v>
      </c>
      <c r="C41" s="21">
        <f t="shared" si="6"/>
        <v>105</v>
      </c>
      <c r="D41" s="21">
        <v>0</v>
      </c>
      <c r="E41" s="21">
        <v>0</v>
      </c>
      <c r="F41" s="21">
        <v>105</v>
      </c>
      <c r="G41" s="21">
        <v>0</v>
      </c>
      <c r="H41" s="21">
        <f t="shared" si="7"/>
        <v>104.9</v>
      </c>
      <c r="I41" s="21">
        <v>0</v>
      </c>
      <c r="J41" s="21">
        <v>0</v>
      </c>
      <c r="K41" s="21">
        <v>104.9</v>
      </c>
      <c r="L41" s="21">
        <v>0</v>
      </c>
      <c r="M41" s="22">
        <f t="shared" si="2"/>
        <v>99.904761904761912</v>
      </c>
      <c r="N41" s="22">
        <v>0</v>
      </c>
      <c r="O41" s="22">
        <v>0</v>
      </c>
      <c r="P41" s="22">
        <f>K41/F41*100</f>
        <v>99.904761904761912</v>
      </c>
      <c r="Q41" s="25" t="s">
        <v>414</v>
      </c>
    </row>
    <row r="42" spans="1:17" s="2" customFormat="1" ht="119.25" customHeight="1" x14ac:dyDescent="0.25">
      <c r="A42" s="19" t="s">
        <v>228</v>
      </c>
      <c r="B42" s="20" t="s">
        <v>416</v>
      </c>
      <c r="C42" s="21">
        <f t="shared" si="6"/>
        <v>1968.6</v>
      </c>
      <c r="D42" s="21">
        <v>0</v>
      </c>
      <c r="E42" s="21">
        <v>1968.6</v>
      </c>
      <c r="F42" s="21">
        <v>0</v>
      </c>
      <c r="G42" s="21">
        <v>0</v>
      </c>
      <c r="H42" s="21">
        <f t="shared" si="7"/>
        <v>1736.2</v>
      </c>
      <c r="I42" s="21">
        <v>0</v>
      </c>
      <c r="J42" s="21">
        <v>1736.2</v>
      </c>
      <c r="K42" s="21">
        <v>0</v>
      </c>
      <c r="L42" s="21">
        <v>0</v>
      </c>
      <c r="M42" s="22">
        <f t="shared" ref="M42:M74" si="9">H42/C42*100</f>
        <v>88.194656100782282</v>
      </c>
      <c r="N42" s="22">
        <v>0</v>
      </c>
      <c r="O42" s="22">
        <f t="shared" ref="O42" si="10">J42/E42*100</f>
        <v>88.194656100782282</v>
      </c>
      <c r="P42" s="22">
        <v>0</v>
      </c>
      <c r="Q42" s="22" t="s">
        <v>417</v>
      </c>
    </row>
    <row r="43" spans="1:17" s="2" customFormat="1" ht="76.5" customHeight="1" x14ac:dyDescent="0.25">
      <c r="A43" s="19" t="s">
        <v>229</v>
      </c>
      <c r="B43" s="20" t="s">
        <v>355</v>
      </c>
      <c r="C43" s="21">
        <f t="shared" si="6"/>
        <v>6890.2000000000007</v>
      </c>
      <c r="D43" s="21">
        <v>0</v>
      </c>
      <c r="E43" s="21">
        <v>3582.9</v>
      </c>
      <c r="F43" s="21">
        <v>3307.3</v>
      </c>
      <c r="G43" s="21">
        <v>0</v>
      </c>
      <c r="H43" s="21">
        <f t="shared" si="7"/>
        <v>6562.1</v>
      </c>
      <c r="I43" s="21">
        <v>0</v>
      </c>
      <c r="J43" s="21">
        <v>3412.3</v>
      </c>
      <c r="K43" s="21">
        <v>3149.8</v>
      </c>
      <c r="L43" s="21">
        <v>0</v>
      </c>
      <c r="M43" s="22">
        <f t="shared" si="9"/>
        <v>95.238164349365761</v>
      </c>
      <c r="N43" s="22">
        <v>0</v>
      </c>
      <c r="O43" s="22">
        <f t="shared" ref="O43:P45" si="11">J43/E43*100</f>
        <v>95.238493957408807</v>
      </c>
      <c r="P43" s="22">
        <f t="shared" si="11"/>
        <v>95.237807274816305</v>
      </c>
      <c r="Q43" s="25" t="s">
        <v>418</v>
      </c>
    </row>
    <row r="44" spans="1:17" s="2" customFormat="1" ht="211.5" customHeight="1" x14ac:dyDescent="0.25">
      <c r="A44" s="19" t="s">
        <v>230</v>
      </c>
      <c r="B44" s="20" t="s">
        <v>231</v>
      </c>
      <c r="C44" s="21">
        <f t="shared" si="6"/>
        <v>104250.5</v>
      </c>
      <c r="D44" s="21">
        <v>75622.899999999994</v>
      </c>
      <c r="E44" s="21">
        <v>21329.599999999999</v>
      </c>
      <c r="F44" s="21">
        <v>7298</v>
      </c>
      <c r="G44" s="21">
        <v>0</v>
      </c>
      <c r="H44" s="21">
        <f t="shared" si="7"/>
        <v>69775.3</v>
      </c>
      <c r="I44" s="21">
        <v>50614.400000000001</v>
      </c>
      <c r="J44" s="21">
        <v>14276</v>
      </c>
      <c r="K44" s="21">
        <v>4884.8999999999996</v>
      </c>
      <c r="L44" s="21">
        <v>0</v>
      </c>
      <c r="M44" s="22">
        <f t="shared" si="9"/>
        <v>66.930422396055661</v>
      </c>
      <c r="N44" s="22">
        <f>I44/D44*100</f>
        <v>66.929990783215146</v>
      </c>
      <c r="O44" s="22">
        <f t="shared" si="11"/>
        <v>66.930462830995424</v>
      </c>
      <c r="P44" s="22">
        <f t="shared" si="11"/>
        <v>66.934776651137298</v>
      </c>
      <c r="Q44" s="22" t="s">
        <v>419</v>
      </c>
    </row>
    <row r="45" spans="1:17" s="2" customFormat="1" ht="167.25" customHeight="1" x14ac:dyDescent="0.25">
      <c r="A45" s="19" t="s">
        <v>357</v>
      </c>
      <c r="B45" s="20" t="s">
        <v>356</v>
      </c>
      <c r="C45" s="21">
        <f t="shared" si="6"/>
        <v>23373.9</v>
      </c>
      <c r="D45" s="21">
        <v>0</v>
      </c>
      <c r="E45" s="21">
        <v>18932.8</v>
      </c>
      <c r="F45" s="21">
        <v>4441.1000000000004</v>
      </c>
      <c r="G45" s="21">
        <v>0</v>
      </c>
      <c r="H45" s="21">
        <f>I45+J45+K45+L45</f>
        <v>22756.9</v>
      </c>
      <c r="I45" s="21">
        <v>0</v>
      </c>
      <c r="J45" s="21">
        <v>18315.8</v>
      </c>
      <c r="K45" s="21">
        <v>4441.1000000000004</v>
      </c>
      <c r="L45" s="21">
        <v>0</v>
      </c>
      <c r="M45" s="22">
        <f t="shared" si="9"/>
        <v>97.360303586478935</v>
      </c>
      <c r="N45" s="22">
        <v>0</v>
      </c>
      <c r="O45" s="22">
        <f t="shared" si="11"/>
        <v>96.741105383250243</v>
      </c>
      <c r="P45" s="22">
        <f t="shared" si="11"/>
        <v>100</v>
      </c>
      <c r="Q45" s="22" t="s">
        <v>420</v>
      </c>
    </row>
    <row r="46" spans="1:17" s="2" customFormat="1" ht="120.75" customHeight="1" x14ac:dyDescent="0.25">
      <c r="A46" s="19" t="s">
        <v>421</v>
      </c>
      <c r="B46" s="20" t="s">
        <v>422</v>
      </c>
      <c r="C46" s="21">
        <f t="shared" ref="C46" si="12">D46+E46+F46+G46</f>
        <v>2335.2000000000003</v>
      </c>
      <c r="D46" s="21">
        <v>2241.8000000000002</v>
      </c>
      <c r="E46" s="21">
        <v>93.4</v>
      </c>
      <c r="F46" s="21">
        <v>0</v>
      </c>
      <c r="G46" s="21">
        <v>0</v>
      </c>
      <c r="H46" s="21">
        <f>I46+J46+K46+L46</f>
        <v>1606.8999999999999</v>
      </c>
      <c r="I46" s="21">
        <v>1542.6</v>
      </c>
      <c r="J46" s="21">
        <v>64.3</v>
      </c>
      <c r="K46" s="21">
        <v>0</v>
      </c>
      <c r="L46" s="21">
        <v>0</v>
      </c>
      <c r="M46" s="22">
        <f t="shared" ref="M46" si="13">H46/C46*100</f>
        <v>68.812093182596769</v>
      </c>
      <c r="N46" s="22">
        <f t="shared" ref="N46:O46" si="14">I46/D46*100</f>
        <v>68.810777054152908</v>
      </c>
      <c r="O46" s="22">
        <f t="shared" si="14"/>
        <v>68.843683083511777</v>
      </c>
      <c r="P46" s="22">
        <v>0</v>
      </c>
      <c r="Q46" s="25" t="s">
        <v>423</v>
      </c>
    </row>
    <row r="47" spans="1:17" s="2" customFormat="1" ht="78" customHeight="1" x14ac:dyDescent="0.25">
      <c r="A47" s="19" t="s">
        <v>94</v>
      </c>
      <c r="B47" s="20" t="s">
        <v>424</v>
      </c>
      <c r="C47" s="21">
        <f t="shared" si="6"/>
        <v>2800</v>
      </c>
      <c r="D47" s="21">
        <v>0</v>
      </c>
      <c r="E47" s="21">
        <v>0</v>
      </c>
      <c r="F47" s="21">
        <v>2800</v>
      </c>
      <c r="G47" s="21">
        <v>0</v>
      </c>
      <c r="H47" s="21">
        <f t="shared" si="7"/>
        <v>2800</v>
      </c>
      <c r="I47" s="21">
        <v>0</v>
      </c>
      <c r="J47" s="21">
        <v>0</v>
      </c>
      <c r="K47" s="21">
        <v>2800</v>
      </c>
      <c r="L47" s="21">
        <v>0</v>
      </c>
      <c r="M47" s="22">
        <f t="shared" si="9"/>
        <v>100</v>
      </c>
      <c r="N47" s="22">
        <v>0</v>
      </c>
      <c r="O47" s="22">
        <v>0</v>
      </c>
      <c r="P47" s="22">
        <f t="shared" ref="P47:P79" si="15">K47/F47*100</f>
        <v>100</v>
      </c>
      <c r="Q47" s="22"/>
    </row>
    <row r="48" spans="1:17" s="2" customFormat="1" ht="225.75" customHeight="1" x14ac:dyDescent="0.25">
      <c r="A48" s="19" t="s">
        <v>95</v>
      </c>
      <c r="B48" s="20" t="s">
        <v>425</v>
      </c>
      <c r="C48" s="21">
        <f t="shared" si="6"/>
        <v>14095.5</v>
      </c>
      <c r="D48" s="21">
        <v>0</v>
      </c>
      <c r="E48" s="21">
        <v>0</v>
      </c>
      <c r="F48" s="21">
        <v>14095.5</v>
      </c>
      <c r="G48" s="21">
        <v>0</v>
      </c>
      <c r="H48" s="21">
        <f t="shared" si="7"/>
        <v>14095.3</v>
      </c>
      <c r="I48" s="21">
        <v>0</v>
      </c>
      <c r="J48" s="21">
        <v>0</v>
      </c>
      <c r="K48" s="21">
        <v>14095.3</v>
      </c>
      <c r="L48" s="21">
        <v>0</v>
      </c>
      <c r="M48" s="22">
        <f t="shared" si="9"/>
        <v>99.998581107445645</v>
      </c>
      <c r="N48" s="22">
        <v>0</v>
      </c>
      <c r="O48" s="22">
        <v>0</v>
      </c>
      <c r="P48" s="22">
        <f t="shared" si="15"/>
        <v>99.998581107445645</v>
      </c>
      <c r="Q48" s="25" t="s">
        <v>426</v>
      </c>
    </row>
    <row r="49" spans="1:20" s="2" customFormat="1" ht="76.5" customHeight="1" x14ac:dyDescent="0.25">
      <c r="A49" s="19" t="s">
        <v>97</v>
      </c>
      <c r="B49" s="20" t="s">
        <v>427</v>
      </c>
      <c r="C49" s="21">
        <f t="shared" si="6"/>
        <v>1500.4</v>
      </c>
      <c r="D49" s="21">
        <v>0</v>
      </c>
      <c r="E49" s="21">
        <v>0</v>
      </c>
      <c r="F49" s="21">
        <v>1500.4</v>
      </c>
      <c r="G49" s="21">
        <v>0</v>
      </c>
      <c r="H49" s="21">
        <f t="shared" si="7"/>
        <v>1500.4</v>
      </c>
      <c r="I49" s="21">
        <v>0</v>
      </c>
      <c r="J49" s="21">
        <v>0</v>
      </c>
      <c r="K49" s="21">
        <v>1500.4</v>
      </c>
      <c r="L49" s="21">
        <v>0</v>
      </c>
      <c r="M49" s="22">
        <f t="shared" si="9"/>
        <v>100</v>
      </c>
      <c r="N49" s="22">
        <v>0</v>
      </c>
      <c r="O49" s="22">
        <v>0</v>
      </c>
      <c r="P49" s="22">
        <f t="shared" si="15"/>
        <v>100</v>
      </c>
      <c r="Q49" s="22"/>
    </row>
    <row r="50" spans="1:20" s="2" customFormat="1" ht="18.75" customHeight="1" x14ac:dyDescent="0.25">
      <c r="A50" s="14">
        <v>3</v>
      </c>
      <c r="B50" s="15" t="s">
        <v>265</v>
      </c>
      <c r="C50" s="3">
        <f t="shared" ref="C50:L50" si="16">C51+C78+C82+C85+C90</f>
        <v>139869.04999999999</v>
      </c>
      <c r="D50" s="3">
        <f t="shared" si="16"/>
        <v>4234.6499999999996</v>
      </c>
      <c r="E50" s="3">
        <f t="shared" si="16"/>
        <v>1101.2</v>
      </c>
      <c r="F50" s="3">
        <f t="shared" si="16"/>
        <v>134533.20000000001</v>
      </c>
      <c r="G50" s="3">
        <f t="shared" si="16"/>
        <v>0</v>
      </c>
      <c r="H50" s="3">
        <f t="shared" si="16"/>
        <v>139748.29999999999</v>
      </c>
      <c r="I50" s="3">
        <f t="shared" si="16"/>
        <v>4234.7</v>
      </c>
      <c r="J50" s="3">
        <f t="shared" si="16"/>
        <v>1040.7</v>
      </c>
      <c r="K50" s="3">
        <f t="shared" si="16"/>
        <v>134472.9</v>
      </c>
      <c r="L50" s="3">
        <f t="shared" si="16"/>
        <v>0</v>
      </c>
      <c r="M50" s="3">
        <f t="shared" si="9"/>
        <v>99.913669249916254</v>
      </c>
      <c r="N50" s="3">
        <f>I50/D50*100</f>
        <v>100.0011807351257</v>
      </c>
      <c r="O50" s="3">
        <f>J50/E50*100</f>
        <v>94.505993461678173</v>
      </c>
      <c r="P50" s="3">
        <f t="shared" si="15"/>
        <v>99.955178350028078</v>
      </c>
      <c r="Q50" s="3"/>
    </row>
    <row r="51" spans="1:20" s="18" customFormat="1" ht="18.75" customHeight="1" x14ac:dyDescent="0.25">
      <c r="A51" s="26"/>
      <c r="B51" s="16" t="s">
        <v>19</v>
      </c>
      <c r="C51" s="17">
        <f t="shared" ref="C51:K51" si="17">C52+C53+C54+C55+C56+C57+C58+C59+C60+C61+C62+C63+C64+C65+C66+C67+C68+C69+C70+C71+C72+C73+C74+C75+C76+C77</f>
        <v>8175.7000000000007</v>
      </c>
      <c r="D51" s="17">
        <f t="shared" si="17"/>
        <v>506.8</v>
      </c>
      <c r="E51" s="17">
        <f t="shared" si="17"/>
        <v>143</v>
      </c>
      <c r="F51" s="17">
        <f t="shared" si="17"/>
        <v>7525.9000000000005</v>
      </c>
      <c r="G51" s="17">
        <f t="shared" si="17"/>
        <v>0</v>
      </c>
      <c r="H51" s="17">
        <f t="shared" si="17"/>
        <v>8175.5</v>
      </c>
      <c r="I51" s="17">
        <f t="shared" si="17"/>
        <v>506.8</v>
      </c>
      <c r="J51" s="17">
        <f t="shared" si="17"/>
        <v>143</v>
      </c>
      <c r="K51" s="17">
        <f t="shared" si="17"/>
        <v>7525.7</v>
      </c>
      <c r="L51" s="17">
        <v>0</v>
      </c>
      <c r="M51" s="17">
        <f t="shared" si="9"/>
        <v>99.997553726286426</v>
      </c>
      <c r="N51" s="17">
        <f>I51/D51*100</f>
        <v>100</v>
      </c>
      <c r="O51" s="17">
        <f>J51/E51*100</f>
        <v>100</v>
      </c>
      <c r="P51" s="17">
        <f t="shared" si="15"/>
        <v>99.997342510530302</v>
      </c>
      <c r="Q51" s="17"/>
    </row>
    <row r="52" spans="1:20" s="24" customFormat="1" ht="33" customHeight="1" x14ac:dyDescent="0.25">
      <c r="A52" s="27" t="s">
        <v>79</v>
      </c>
      <c r="B52" s="28" t="s">
        <v>39</v>
      </c>
      <c r="C52" s="21">
        <f t="shared" ref="C52:C77" si="18">D52+E52+F52+G52</f>
        <v>55</v>
      </c>
      <c r="D52" s="21">
        <v>0</v>
      </c>
      <c r="E52" s="21">
        <v>0</v>
      </c>
      <c r="F52" s="21">
        <v>55</v>
      </c>
      <c r="G52" s="21">
        <v>0</v>
      </c>
      <c r="H52" s="21">
        <f t="shared" ref="H52:H77" si="19">I52+J52+K52+L52</f>
        <v>55</v>
      </c>
      <c r="I52" s="21">
        <v>0</v>
      </c>
      <c r="J52" s="21">
        <v>0</v>
      </c>
      <c r="K52" s="21">
        <v>55</v>
      </c>
      <c r="L52" s="21">
        <v>0</v>
      </c>
      <c r="M52" s="22">
        <f t="shared" si="9"/>
        <v>100</v>
      </c>
      <c r="N52" s="22">
        <v>0</v>
      </c>
      <c r="O52" s="22">
        <v>0</v>
      </c>
      <c r="P52" s="22">
        <f t="shared" si="15"/>
        <v>100</v>
      </c>
      <c r="Q52" s="22"/>
    </row>
    <row r="53" spans="1:20" s="24" customFormat="1" ht="34.5" customHeight="1" x14ac:dyDescent="0.25">
      <c r="A53" s="27" t="s">
        <v>80</v>
      </c>
      <c r="B53" s="29" t="s">
        <v>266</v>
      </c>
      <c r="C53" s="21">
        <f t="shared" si="18"/>
        <v>565</v>
      </c>
      <c r="D53" s="21">
        <v>0</v>
      </c>
      <c r="E53" s="21">
        <v>0</v>
      </c>
      <c r="F53" s="21">
        <v>565</v>
      </c>
      <c r="G53" s="21">
        <v>0</v>
      </c>
      <c r="H53" s="21">
        <f t="shared" si="19"/>
        <v>565</v>
      </c>
      <c r="I53" s="21">
        <v>0</v>
      </c>
      <c r="J53" s="21">
        <v>0</v>
      </c>
      <c r="K53" s="21">
        <v>565</v>
      </c>
      <c r="L53" s="21">
        <v>0</v>
      </c>
      <c r="M53" s="22">
        <f t="shared" si="9"/>
        <v>100</v>
      </c>
      <c r="N53" s="22">
        <v>0</v>
      </c>
      <c r="O53" s="22">
        <v>0</v>
      </c>
      <c r="P53" s="22">
        <f t="shared" si="15"/>
        <v>100</v>
      </c>
      <c r="Q53" s="22"/>
    </row>
    <row r="54" spans="1:20" s="24" customFormat="1" ht="32.25" customHeight="1" x14ac:dyDescent="0.25">
      <c r="A54" s="27" t="s">
        <v>114</v>
      </c>
      <c r="B54" s="30" t="s">
        <v>267</v>
      </c>
      <c r="C54" s="21">
        <f t="shared" si="18"/>
        <v>101.9</v>
      </c>
      <c r="D54" s="21">
        <v>0</v>
      </c>
      <c r="E54" s="21">
        <v>0</v>
      </c>
      <c r="F54" s="21">
        <v>101.9</v>
      </c>
      <c r="G54" s="21">
        <v>0</v>
      </c>
      <c r="H54" s="21">
        <f t="shared" si="19"/>
        <v>101.9</v>
      </c>
      <c r="I54" s="21">
        <v>0</v>
      </c>
      <c r="J54" s="21">
        <v>0</v>
      </c>
      <c r="K54" s="21">
        <v>101.9</v>
      </c>
      <c r="L54" s="21">
        <v>0</v>
      </c>
      <c r="M54" s="22">
        <f t="shared" si="9"/>
        <v>100</v>
      </c>
      <c r="N54" s="22">
        <v>0</v>
      </c>
      <c r="O54" s="22">
        <v>0</v>
      </c>
      <c r="P54" s="22">
        <f t="shared" si="15"/>
        <v>100</v>
      </c>
      <c r="Q54" s="22"/>
    </row>
    <row r="55" spans="1:20" s="24" customFormat="1" ht="48.75" customHeight="1" x14ac:dyDescent="0.25">
      <c r="A55" s="27" t="s">
        <v>116</v>
      </c>
      <c r="B55" s="29" t="s">
        <v>465</v>
      </c>
      <c r="C55" s="21">
        <f t="shared" si="18"/>
        <v>188.2</v>
      </c>
      <c r="D55" s="21">
        <v>0</v>
      </c>
      <c r="E55" s="21">
        <v>0</v>
      </c>
      <c r="F55" s="21">
        <v>188.2</v>
      </c>
      <c r="G55" s="21">
        <v>0</v>
      </c>
      <c r="H55" s="21">
        <f t="shared" si="19"/>
        <v>188.2</v>
      </c>
      <c r="I55" s="21">
        <v>0</v>
      </c>
      <c r="J55" s="21">
        <v>0</v>
      </c>
      <c r="K55" s="21">
        <v>188.2</v>
      </c>
      <c r="L55" s="21">
        <v>0</v>
      </c>
      <c r="M55" s="22">
        <f t="shared" si="9"/>
        <v>100</v>
      </c>
      <c r="N55" s="22">
        <v>0</v>
      </c>
      <c r="O55" s="22">
        <v>0</v>
      </c>
      <c r="P55" s="22">
        <f t="shared" si="15"/>
        <v>100</v>
      </c>
      <c r="Q55" s="22"/>
      <c r="T55" s="18"/>
    </row>
    <row r="56" spans="1:20" s="24" customFormat="1" ht="30" customHeight="1" x14ac:dyDescent="0.25">
      <c r="A56" s="27" t="s">
        <v>119</v>
      </c>
      <c r="B56" s="29" t="s">
        <v>40</v>
      </c>
      <c r="C56" s="21">
        <f t="shared" si="18"/>
        <v>65</v>
      </c>
      <c r="D56" s="21">
        <v>0</v>
      </c>
      <c r="E56" s="21">
        <v>0</v>
      </c>
      <c r="F56" s="21">
        <v>65</v>
      </c>
      <c r="G56" s="21">
        <v>0</v>
      </c>
      <c r="H56" s="21">
        <f t="shared" si="19"/>
        <v>65</v>
      </c>
      <c r="I56" s="21">
        <v>0</v>
      </c>
      <c r="J56" s="21">
        <v>0</v>
      </c>
      <c r="K56" s="21">
        <v>65</v>
      </c>
      <c r="L56" s="21">
        <v>0</v>
      </c>
      <c r="M56" s="22">
        <f t="shared" si="9"/>
        <v>100</v>
      </c>
      <c r="N56" s="22">
        <v>0</v>
      </c>
      <c r="O56" s="22">
        <v>0</v>
      </c>
      <c r="P56" s="22">
        <f t="shared" si="15"/>
        <v>100</v>
      </c>
      <c r="Q56" s="22"/>
    </row>
    <row r="57" spans="1:20" s="24" customFormat="1" ht="28.5" customHeight="1" x14ac:dyDescent="0.25">
      <c r="A57" s="27" t="s">
        <v>197</v>
      </c>
      <c r="B57" s="29" t="s">
        <v>268</v>
      </c>
      <c r="C57" s="21">
        <f t="shared" si="18"/>
        <v>627</v>
      </c>
      <c r="D57" s="21">
        <v>0</v>
      </c>
      <c r="E57" s="21">
        <v>0</v>
      </c>
      <c r="F57" s="21">
        <v>627</v>
      </c>
      <c r="G57" s="21">
        <v>0</v>
      </c>
      <c r="H57" s="21">
        <f t="shared" si="19"/>
        <v>627</v>
      </c>
      <c r="I57" s="21">
        <v>0</v>
      </c>
      <c r="J57" s="21">
        <v>0</v>
      </c>
      <c r="K57" s="21">
        <v>627</v>
      </c>
      <c r="L57" s="21">
        <v>0</v>
      </c>
      <c r="M57" s="22">
        <f t="shared" si="9"/>
        <v>100</v>
      </c>
      <c r="N57" s="22">
        <v>0</v>
      </c>
      <c r="O57" s="22">
        <v>0</v>
      </c>
      <c r="P57" s="22">
        <f t="shared" si="15"/>
        <v>100</v>
      </c>
      <c r="Q57" s="22"/>
    </row>
    <row r="58" spans="1:20" s="24" customFormat="1" ht="32.25" customHeight="1" x14ac:dyDescent="0.25">
      <c r="A58" s="27" t="s">
        <v>204</v>
      </c>
      <c r="B58" s="29" t="s">
        <v>269</v>
      </c>
      <c r="C58" s="21">
        <f t="shared" si="18"/>
        <v>1800</v>
      </c>
      <c r="D58" s="21">
        <v>0</v>
      </c>
      <c r="E58" s="21">
        <v>0</v>
      </c>
      <c r="F58" s="21">
        <v>1800</v>
      </c>
      <c r="G58" s="21">
        <v>0</v>
      </c>
      <c r="H58" s="21">
        <f t="shared" si="19"/>
        <v>1800</v>
      </c>
      <c r="I58" s="21">
        <v>0</v>
      </c>
      <c r="J58" s="21">
        <v>0</v>
      </c>
      <c r="K58" s="21">
        <v>1800</v>
      </c>
      <c r="L58" s="21">
        <v>0</v>
      </c>
      <c r="M58" s="22">
        <f t="shared" si="9"/>
        <v>100</v>
      </c>
      <c r="N58" s="22">
        <v>0</v>
      </c>
      <c r="O58" s="22">
        <v>0</v>
      </c>
      <c r="P58" s="22">
        <f t="shared" si="15"/>
        <v>100</v>
      </c>
      <c r="Q58" s="22"/>
    </row>
    <row r="59" spans="1:20" s="24" customFormat="1" ht="33.75" customHeight="1" x14ac:dyDescent="0.25">
      <c r="A59" s="27" t="s">
        <v>205</v>
      </c>
      <c r="B59" s="29" t="s">
        <v>270</v>
      </c>
      <c r="C59" s="21">
        <f t="shared" si="18"/>
        <v>294</v>
      </c>
      <c r="D59" s="21">
        <v>0</v>
      </c>
      <c r="E59" s="21">
        <v>0</v>
      </c>
      <c r="F59" s="21">
        <v>294</v>
      </c>
      <c r="G59" s="21">
        <v>0</v>
      </c>
      <c r="H59" s="21">
        <f t="shared" si="19"/>
        <v>294</v>
      </c>
      <c r="I59" s="21">
        <v>0</v>
      </c>
      <c r="J59" s="21">
        <v>0</v>
      </c>
      <c r="K59" s="21">
        <v>294</v>
      </c>
      <c r="L59" s="21">
        <v>0</v>
      </c>
      <c r="M59" s="22">
        <f t="shared" si="9"/>
        <v>100</v>
      </c>
      <c r="N59" s="22">
        <v>0</v>
      </c>
      <c r="O59" s="22">
        <v>0</v>
      </c>
      <c r="P59" s="22">
        <f t="shared" si="15"/>
        <v>100</v>
      </c>
      <c r="Q59" s="22"/>
    </row>
    <row r="60" spans="1:20" s="24" customFormat="1" ht="32.25" customHeight="1" x14ac:dyDescent="0.25">
      <c r="A60" s="27" t="s">
        <v>208</v>
      </c>
      <c r="B60" s="31" t="s">
        <v>41</v>
      </c>
      <c r="C60" s="21">
        <f t="shared" si="18"/>
        <v>656.7</v>
      </c>
      <c r="D60" s="21">
        <v>0</v>
      </c>
      <c r="E60" s="21">
        <v>0</v>
      </c>
      <c r="F60" s="21">
        <v>656.7</v>
      </c>
      <c r="G60" s="21">
        <v>0</v>
      </c>
      <c r="H60" s="21">
        <f t="shared" si="19"/>
        <v>656.7</v>
      </c>
      <c r="I60" s="21">
        <v>0</v>
      </c>
      <c r="J60" s="21">
        <v>0</v>
      </c>
      <c r="K60" s="21">
        <v>656.7</v>
      </c>
      <c r="L60" s="21">
        <v>0</v>
      </c>
      <c r="M60" s="22">
        <f t="shared" si="9"/>
        <v>100</v>
      </c>
      <c r="N60" s="22">
        <v>0</v>
      </c>
      <c r="O60" s="22">
        <v>0</v>
      </c>
      <c r="P60" s="22">
        <f t="shared" si="15"/>
        <v>100</v>
      </c>
      <c r="Q60" s="22"/>
    </row>
    <row r="61" spans="1:20" s="24" customFormat="1" ht="80.25" customHeight="1" x14ac:dyDescent="0.25">
      <c r="A61" s="27" t="s">
        <v>209</v>
      </c>
      <c r="B61" s="29" t="s">
        <v>271</v>
      </c>
      <c r="C61" s="21">
        <f t="shared" si="18"/>
        <v>802.3</v>
      </c>
      <c r="D61" s="21">
        <v>506.8</v>
      </c>
      <c r="E61" s="21">
        <v>143</v>
      </c>
      <c r="F61" s="21">
        <v>152.5</v>
      </c>
      <c r="G61" s="21">
        <v>0</v>
      </c>
      <c r="H61" s="21">
        <f t="shared" si="19"/>
        <v>802.19999999999993</v>
      </c>
      <c r="I61" s="21">
        <v>506.8</v>
      </c>
      <c r="J61" s="21">
        <v>143</v>
      </c>
      <c r="K61" s="21">
        <v>152.4</v>
      </c>
      <c r="L61" s="21">
        <v>0</v>
      </c>
      <c r="M61" s="22">
        <f t="shared" si="9"/>
        <v>99.987535834475878</v>
      </c>
      <c r="N61" s="22">
        <f t="shared" ref="N61" si="20">I61/D61*100</f>
        <v>100</v>
      </c>
      <c r="O61" s="22">
        <f t="shared" ref="O61" si="21">J61/E61*100</f>
        <v>100</v>
      </c>
      <c r="P61" s="22">
        <f t="shared" si="15"/>
        <v>99.934426229508205</v>
      </c>
      <c r="Q61" s="22"/>
    </row>
    <row r="62" spans="1:20" s="24" customFormat="1" ht="32.25" customHeight="1" x14ac:dyDescent="0.25">
      <c r="A62" s="27" t="s">
        <v>210</v>
      </c>
      <c r="B62" s="29" t="s">
        <v>272</v>
      </c>
      <c r="C62" s="21">
        <f t="shared" si="18"/>
        <v>52.4</v>
      </c>
      <c r="D62" s="21">
        <v>0</v>
      </c>
      <c r="E62" s="21">
        <v>0</v>
      </c>
      <c r="F62" s="21">
        <v>52.4</v>
      </c>
      <c r="G62" s="21">
        <v>0</v>
      </c>
      <c r="H62" s="21">
        <f t="shared" si="19"/>
        <v>52.4</v>
      </c>
      <c r="I62" s="21">
        <v>0</v>
      </c>
      <c r="J62" s="21">
        <v>0</v>
      </c>
      <c r="K62" s="21">
        <v>52.4</v>
      </c>
      <c r="L62" s="21">
        <v>0</v>
      </c>
      <c r="M62" s="22">
        <f t="shared" si="9"/>
        <v>100</v>
      </c>
      <c r="N62" s="22">
        <v>0</v>
      </c>
      <c r="O62" s="22">
        <v>0</v>
      </c>
      <c r="P62" s="22">
        <f t="shared" si="15"/>
        <v>100</v>
      </c>
      <c r="Q62" s="22"/>
    </row>
    <row r="63" spans="1:20" s="24" customFormat="1" ht="34.5" customHeight="1" x14ac:dyDescent="0.25">
      <c r="A63" s="27" t="s">
        <v>212</v>
      </c>
      <c r="B63" s="29" t="s">
        <v>273</v>
      </c>
      <c r="C63" s="21">
        <f t="shared" si="18"/>
        <v>14</v>
      </c>
      <c r="D63" s="21">
        <v>0</v>
      </c>
      <c r="E63" s="21">
        <v>0</v>
      </c>
      <c r="F63" s="21">
        <v>14</v>
      </c>
      <c r="G63" s="21">
        <v>0</v>
      </c>
      <c r="H63" s="21">
        <f t="shared" si="19"/>
        <v>14</v>
      </c>
      <c r="I63" s="21">
        <v>0</v>
      </c>
      <c r="J63" s="21">
        <v>0</v>
      </c>
      <c r="K63" s="21">
        <v>14</v>
      </c>
      <c r="L63" s="21">
        <v>0</v>
      </c>
      <c r="M63" s="22">
        <f t="shared" si="9"/>
        <v>100</v>
      </c>
      <c r="N63" s="22">
        <v>0</v>
      </c>
      <c r="O63" s="22">
        <v>0</v>
      </c>
      <c r="P63" s="22">
        <f t="shared" si="15"/>
        <v>100</v>
      </c>
      <c r="Q63" s="22"/>
    </row>
    <row r="64" spans="1:20" s="24" customFormat="1" ht="48.75" customHeight="1" x14ac:dyDescent="0.25">
      <c r="A64" s="27" t="s">
        <v>94</v>
      </c>
      <c r="B64" s="29" t="s">
        <v>42</v>
      </c>
      <c r="C64" s="21">
        <f t="shared" si="18"/>
        <v>381.3</v>
      </c>
      <c r="D64" s="21">
        <v>0</v>
      </c>
      <c r="E64" s="21">
        <v>0</v>
      </c>
      <c r="F64" s="21">
        <v>381.3</v>
      </c>
      <c r="G64" s="21">
        <v>0</v>
      </c>
      <c r="H64" s="21">
        <f t="shared" si="19"/>
        <v>381.2</v>
      </c>
      <c r="I64" s="21">
        <v>0</v>
      </c>
      <c r="J64" s="21">
        <v>0</v>
      </c>
      <c r="K64" s="21">
        <v>381.2</v>
      </c>
      <c r="L64" s="21">
        <v>0</v>
      </c>
      <c r="M64" s="22">
        <f t="shared" si="9"/>
        <v>99.973773931287695</v>
      </c>
      <c r="N64" s="22">
        <v>0</v>
      </c>
      <c r="O64" s="22">
        <v>0</v>
      </c>
      <c r="P64" s="22">
        <f t="shared" si="15"/>
        <v>99.973773931287695</v>
      </c>
      <c r="Q64" s="22" t="s">
        <v>439</v>
      </c>
    </row>
    <row r="65" spans="1:17" s="24" customFormat="1" ht="45.75" customHeight="1" x14ac:dyDescent="0.25">
      <c r="A65" s="27" t="s">
        <v>95</v>
      </c>
      <c r="B65" s="29" t="s">
        <v>466</v>
      </c>
      <c r="C65" s="21">
        <f t="shared" si="18"/>
        <v>15</v>
      </c>
      <c r="D65" s="21">
        <v>0</v>
      </c>
      <c r="E65" s="21">
        <v>0</v>
      </c>
      <c r="F65" s="21">
        <v>15</v>
      </c>
      <c r="G65" s="21">
        <v>0</v>
      </c>
      <c r="H65" s="21">
        <f t="shared" si="19"/>
        <v>15</v>
      </c>
      <c r="I65" s="21">
        <v>0</v>
      </c>
      <c r="J65" s="21">
        <v>0</v>
      </c>
      <c r="K65" s="21">
        <v>15</v>
      </c>
      <c r="L65" s="21">
        <v>0</v>
      </c>
      <c r="M65" s="22">
        <f t="shared" si="9"/>
        <v>100</v>
      </c>
      <c r="N65" s="22">
        <v>0</v>
      </c>
      <c r="O65" s="22">
        <v>0</v>
      </c>
      <c r="P65" s="22">
        <f t="shared" si="15"/>
        <v>100</v>
      </c>
      <c r="Q65" s="22"/>
    </row>
    <row r="66" spans="1:17" s="24" customFormat="1" ht="33.75" customHeight="1" x14ac:dyDescent="0.25">
      <c r="A66" s="27" t="s">
        <v>121</v>
      </c>
      <c r="B66" s="29" t="s">
        <v>43</v>
      </c>
      <c r="C66" s="21">
        <f t="shared" si="18"/>
        <v>48</v>
      </c>
      <c r="D66" s="21">
        <v>0</v>
      </c>
      <c r="E66" s="21">
        <v>0</v>
      </c>
      <c r="F66" s="21">
        <v>48</v>
      </c>
      <c r="G66" s="21">
        <v>0</v>
      </c>
      <c r="H66" s="21">
        <f t="shared" si="19"/>
        <v>48</v>
      </c>
      <c r="I66" s="21">
        <v>0</v>
      </c>
      <c r="J66" s="21">
        <v>0</v>
      </c>
      <c r="K66" s="21">
        <v>48</v>
      </c>
      <c r="L66" s="21">
        <v>0</v>
      </c>
      <c r="M66" s="22">
        <f t="shared" si="9"/>
        <v>100</v>
      </c>
      <c r="N66" s="22">
        <v>0</v>
      </c>
      <c r="O66" s="22">
        <v>0</v>
      </c>
      <c r="P66" s="22">
        <f t="shared" si="15"/>
        <v>100</v>
      </c>
      <c r="Q66" s="22"/>
    </row>
    <row r="67" spans="1:17" s="24" customFormat="1" ht="51" customHeight="1" x14ac:dyDescent="0.25">
      <c r="A67" s="27" t="s">
        <v>171</v>
      </c>
      <c r="B67" s="29" t="s">
        <v>471</v>
      </c>
      <c r="C67" s="21">
        <f t="shared" si="18"/>
        <v>122.2</v>
      </c>
      <c r="D67" s="21">
        <v>0</v>
      </c>
      <c r="E67" s="21">
        <v>0</v>
      </c>
      <c r="F67" s="21">
        <v>122.2</v>
      </c>
      <c r="G67" s="21">
        <v>0</v>
      </c>
      <c r="H67" s="21">
        <f t="shared" si="19"/>
        <v>122.2</v>
      </c>
      <c r="I67" s="21">
        <v>0</v>
      </c>
      <c r="J67" s="21">
        <v>0</v>
      </c>
      <c r="K67" s="21">
        <v>122.2</v>
      </c>
      <c r="L67" s="21">
        <v>0</v>
      </c>
      <c r="M67" s="22">
        <f t="shared" si="9"/>
        <v>100</v>
      </c>
      <c r="N67" s="22">
        <v>0</v>
      </c>
      <c r="O67" s="22">
        <v>0</v>
      </c>
      <c r="P67" s="22">
        <f t="shared" si="15"/>
        <v>100</v>
      </c>
      <c r="Q67" s="22"/>
    </row>
    <row r="68" spans="1:17" s="24" customFormat="1" ht="51.75" customHeight="1" x14ac:dyDescent="0.25">
      <c r="A68" s="27" t="s">
        <v>172</v>
      </c>
      <c r="B68" s="29" t="s">
        <v>467</v>
      </c>
      <c r="C68" s="21">
        <f t="shared" si="18"/>
        <v>12</v>
      </c>
      <c r="D68" s="21">
        <v>0</v>
      </c>
      <c r="E68" s="21">
        <v>0</v>
      </c>
      <c r="F68" s="21">
        <v>12</v>
      </c>
      <c r="G68" s="21">
        <v>0</v>
      </c>
      <c r="H68" s="21">
        <f t="shared" si="19"/>
        <v>12</v>
      </c>
      <c r="I68" s="21">
        <v>0</v>
      </c>
      <c r="J68" s="21">
        <v>0</v>
      </c>
      <c r="K68" s="21">
        <v>12</v>
      </c>
      <c r="L68" s="21">
        <v>0</v>
      </c>
      <c r="M68" s="22">
        <f t="shared" si="9"/>
        <v>100</v>
      </c>
      <c r="N68" s="22">
        <v>0</v>
      </c>
      <c r="O68" s="22">
        <v>0</v>
      </c>
      <c r="P68" s="22">
        <f t="shared" si="15"/>
        <v>100</v>
      </c>
      <c r="Q68" s="22"/>
    </row>
    <row r="69" spans="1:17" s="24" customFormat="1" ht="48" customHeight="1" x14ac:dyDescent="0.25">
      <c r="A69" s="27" t="s">
        <v>174</v>
      </c>
      <c r="B69" s="29" t="s">
        <v>274</v>
      </c>
      <c r="C69" s="21">
        <f t="shared" si="18"/>
        <v>152.6</v>
      </c>
      <c r="D69" s="21">
        <v>0</v>
      </c>
      <c r="E69" s="21">
        <v>0</v>
      </c>
      <c r="F69" s="21">
        <v>152.6</v>
      </c>
      <c r="G69" s="21">
        <v>0</v>
      </c>
      <c r="H69" s="21">
        <f t="shared" si="19"/>
        <v>152.6</v>
      </c>
      <c r="I69" s="21">
        <v>0</v>
      </c>
      <c r="J69" s="21">
        <v>0</v>
      </c>
      <c r="K69" s="21">
        <v>152.6</v>
      </c>
      <c r="L69" s="21">
        <v>0</v>
      </c>
      <c r="M69" s="22">
        <f t="shared" si="9"/>
        <v>100</v>
      </c>
      <c r="N69" s="22">
        <v>0</v>
      </c>
      <c r="O69" s="22">
        <v>0</v>
      </c>
      <c r="P69" s="22">
        <f t="shared" si="15"/>
        <v>100</v>
      </c>
      <c r="Q69" s="22"/>
    </row>
    <row r="70" spans="1:17" s="24" customFormat="1" ht="31.5" customHeight="1" x14ac:dyDescent="0.25">
      <c r="A70" s="27" t="s">
        <v>468</v>
      </c>
      <c r="B70" s="29" t="s">
        <v>469</v>
      </c>
      <c r="C70" s="21">
        <f t="shared" si="18"/>
        <v>0</v>
      </c>
      <c r="D70" s="21">
        <v>0</v>
      </c>
      <c r="E70" s="21">
        <v>0</v>
      </c>
      <c r="F70" s="21">
        <v>0</v>
      </c>
      <c r="G70" s="21">
        <v>0</v>
      </c>
      <c r="H70" s="21">
        <f t="shared" si="19"/>
        <v>0</v>
      </c>
      <c r="I70" s="21">
        <v>0</v>
      </c>
      <c r="J70" s="21">
        <v>0</v>
      </c>
      <c r="K70" s="21">
        <v>0</v>
      </c>
      <c r="L70" s="21">
        <v>0</v>
      </c>
      <c r="M70" s="22">
        <v>0</v>
      </c>
      <c r="N70" s="22">
        <v>0</v>
      </c>
      <c r="O70" s="22">
        <v>0</v>
      </c>
      <c r="P70" s="22">
        <v>0</v>
      </c>
      <c r="Q70" s="22"/>
    </row>
    <row r="71" spans="1:17" s="24" customFormat="1" ht="33.75" customHeight="1" x14ac:dyDescent="0.25">
      <c r="A71" s="27" t="s">
        <v>275</v>
      </c>
      <c r="B71" s="29" t="s">
        <v>276</v>
      </c>
      <c r="C71" s="21">
        <f t="shared" si="18"/>
        <v>10.6</v>
      </c>
      <c r="D71" s="21">
        <v>0</v>
      </c>
      <c r="E71" s="21">
        <v>0</v>
      </c>
      <c r="F71" s="21">
        <v>10.6</v>
      </c>
      <c r="G71" s="21">
        <v>0</v>
      </c>
      <c r="H71" s="21">
        <f t="shared" si="19"/>
        <v>10.6</v>
      </c>
      <c r="I71" s="21">
        <v>0</v>
      </c>
      <c r="J71" s="21">
        <v>0</v>
      </c>
      <c r="K71" s="21">
        <v>10.6</v>
      </c>
      <c r="L71" s="21">
        <v>0</v>
      </c>
      <c r="M71" s="22">
        <f t="shared" si="9"/>
        <v>100</v>
      </c>
      <c r="N71" s="22">
        <v>0</v>
      </c>
      <c r="O71" s="22">
        <v>0</v>
      </c>
      <c r="P71" s="22">
        <f t="shared" si="15"/>
        <v>100</v>
      </c>
      <c r="Q71" s="22"/>
    </row>
    <row r="72" spans="1:17" s="24" customFormat="1" ht="75" customHeight="1" x14ac:dyDescent="0.25">
      <c r="A72" s="27" t="s">
        <v>277</v>
      </c>
      <c r="B72" s="29" t="s">
        <v>280</v>
      </c>
      <c r="C72" s="21">
        <f t="shared" si="18"/>
        <v>60</v>
      </c>
      <c r="D72" s="21">
        <v>0</v>
      </c>
      <c r="E72" s="21">
        <v>0</v>
      </c>
      <c r="F72" s="21">
        <v>60</v>
      </c>
      <c r="G72" s="21">
        <v>0</v>
      </c>
      <c r="H72" s="21">
        <f t="shared" si="19"/>
        <v>60</v>
      </c>
      <c r="I72" s="21">
        <v>0</v>
      </c>
      <c r="J72" s="21">
        <v>0</v>
      </c>
      <c r="K72" s="21">
        <v>60</v>
      </c>
      <c r="L72" s="21">
        <v>0</v>
      </c>
      <c r="M72" s="22">
        <f t="shared" si="9"/>
        <v>100</v>
      </c>
      <c r="N72" s="22">
        <v>0</v>
      </c>
      <c r="O72" s="22">
        <v>0</v>
      </c>
      <c r="P72" s="22">
        <f t="shared" si="15"/>
        <v>100</v>
      </c>
      <c r="Q72" s="22"/>
    </row>
    <row r="73" spans="1:17" s="24" customFormat="1" ht="47.25" customHeight="1" x14ac:dyDescent="0.25">
      <c r="A73" s="27" t="s">
        <v>97</v>
      </c>
      <c r="B73" s="29" t="s">
        <v>278</v>
      </c>
      <c r="C73" s="21">
        <f t="shared" si="18"/>
        <v>105.2</v>
      </c>
      <c r="D73" s="21">
        <v>0</v>
      </c>
      <c r="E73" s="21">
        <v>0</v>
      </c>
      <c r="F73" s="21">
        <v>105.2</v>
      </c>
      <c r="G73" s="21">
        <v>0</v>
      </c>
      <c r="H73" s="21">
        <f t="shared" si="19"/>
        <v>105.2</v>
      </c>
      <c r="I73" s="21">
        <v>0</v>
      </c>
      <c r="J73" s="21">
        <v>0</v>
      </c>
      <c r="K73" s="21">
        <v>105.2</v>
      </c>
      <c r="L73" s="21">
        <v>0</v>
      </c>
      <c r="M73" s="22">
        <f t="shared" si="9"/>
        <v>100</v>
      </c>
      <c r="N73" s="22">
        <v>0</v>
      </c>
      <c r="O73" s="22">
        <v>0</v>
      </c>
      <c r="P73" s="22">
        <f t="shared" si="15"/>
        <v>100</v>
      </c>
      <c r="Q73" s="22"/>
    </row>
    <row r="74" spans="1:17" s="24" customFormat="1" ht="46.5" customHeight="1" x14ac:dyDescent="0.25">
      <c r="A74" s="27" t="s">
        <v>98</v>
      </c>
      <c r="B74" s="29" t="s">
        <v>470</v>
      </c>
      <c r="C74" s="21">
        <f t="shared" si="18"/>
        <v>49.3</v>
      </c>
      <c r="D74" s="21">
        <v>0</v>
      </c>
      <c r="E74" s="21">
        <v>0</v>
      </c>
      <c r="F74" s="21">
        <v>49.3</v>
      </c>
      <c r="G74" s="21">
        <v>0</v>
      </c>
      <c r="H74" s="21">
        <f t="shared" si="19"/>
        <v>49.3</v>
      </c>
      <c r="I74" s="21">
        <v>0</v>
      </c>
      <c r="J74" s="21">
        <v>0</v>
      </c>
      <c r="K74" s="21">
        <v>49.3</v>
      </c>
      <c r="L74" s="21">
        <v>0</v>
      </c>
      <c r="M74" s="22">
        <f t="shared" si="9"/>
        <v>100</v>
      </c>
      <c r="N74" s="22">
        <v>0</v>
      </c>
      <c r="O74" s="22">
        <v>0</v>
      </c>
      <c r="P74" s="22">
        <f t="shared" si="15"/>
        <v>100</v>
      </c>
      <c r="Q74" s="22"/>
    </row>
    <row r="75" spans="1:17" s="24" customFormat="1" ht="123" customHeight="1" x14ac:dyDescent="0.25">
      <c r="A75" s="27" t="s">
        <v>100</v>
      </c>
      <c r="B75" s="29" t="s">
        <v>472</v>
      </c>
      <c r="C75" s="21">
        <f t="shared" si="18"/>
        <v>153.30000000000001</v>
      </c>
      <c r="D75" s="21">
        <v>0</v>
      </c>
      <c r="E75" s="21">
        <v>0</v>
      </c>
      <c r="F75" s="21">
        <v>153.30000000000001</v>
      </c>
      <c r="G75" s="21">
        <v>0</v>
      </c>
      <c r="H75" s="21">
        <f t="shared" si="19"/>
        <v>153.30000000000001</v>
      </c>
      <c r="I75" s="21">
        <v>0</v>
      </c>
      <c r="J75" s="21">
        <v>0</v>
      </c>
      <c r="K75" s="21">
        <v>153.30000000000001</v>
      </c>
      <c r="L75" s="21">
        <v>0</v>
      </c>
      <c r="M75" s="22">
        <f t="shared" ref="M75:M106" si="22">H75/C75*100</f>
        <v>100</v>
      </c>
      <c r="N75" s="22">
        <v>0</v>
      </c>
      <c r="O75" s="22">
        <v>0</v>
      </c>
      <c r="P75" s="22">
        <f t="shared" si="15"/>
        <v>100</v>
      </c>
      <c r="Q75" s="22"/>
    </row>
    <row r="76" spans="1:17" s="24" customFormat="1" ht="33.75" customHeight="1" x14ac:dyDescent="0.25">
      <c r="A76" s="27" t="s">
        <v>102</v>
      </c>
      <c r="B76" s="29" t="s">
        <v>279</v>
      </c>
      <c r="C76" s="21">
        <f t="shared" si="18"/>
        <v>1744.7</v>
      </c>
      <c r="D76" s="21">
        <v>0</v>
      </c>
      <c r="E76" s="21">
        <v>0</v>
      </c>
      <c r="F76" s="21">
        <v>1744.7</v>
      </c>
      <c r="G76" s="21">
        <v>0</v>
      </c>
      <c r="H76" s="21">
        <f t="shared" si="19"/>
        <v>1744.7</v>
      </c>
      <c r="I76" s="21">
        <v>0</v>
      </c>
      <c r="J76" s="21">
        <v>0</v>
      </c>
      <c r="K76" s="21">
        <v>1744.7</v>
      </c>
      <c r="L76" s="21">
        <v>0</v>
      </c>
      <c r="M76" s="22">
        <f t="shared" si="22"/>
        <v>100</v>
      </c>
      <c r="N76" s="22">
        <v>0</v>
      </c>
      <c r="O76" s="22">
        <v>0</v>
      </c>
      <c r="P76" s="22">
        <f t="shared" si="15"/>
        <v>100</v>
      </c>
      <c r="Q76" s="22"/>
    </row>
    <row r="77" spans="1:17" s="24" customFormat="1" ht="36" customHeight="1" x14ac:dyDescent="0.25">
      <c r="A77" s="27" t="s">
        <v>104</v>
      </c>
      <c r="B77" s="29" t="s">
        <v>58</v>
      </c>
      <c r="C77" s="21">
        <f t="shared" si="18"/>
        <v>100</v>
      </c>
      <c r="D77" s="21">
        <v>0</v>
      </c>
      <c r="E77" s="21">
        <v>0</v>
      </c>
      <c r="F77" s="21">
        <v>100</v>
      </c>
      <c r="G77" s="21">
        <v>0</v>
      </c>
      <c r="H77" s="21">
        <f t="shared" si="19"/>
        <v>100</v>
      </c>
      <c r="I77" s="21">
        <v>0</v>
      </c>
      <c r="J77" s="21">
        <v>0</v>
      </c>
      <c r="K77" s="21">
        <v>100</v>
      </c>
      <c r="L77" s="21">
        <v>0</v>
      </c>
      <c r="M77" s="22">
        <f t="shared" si="22"/>
        <v>100</v>
      </c>
      <c r="N77" s="22">
        <v>0</v>
      </c>
      <c r="O77" s="22">
        <v>0</v>
      </c>
      <c r="P77" s="22">
        <f t="shared" si="15"/>
        <v>100</v>
      </c>
      <c r="Q77" s="22"/>
    </row>
    <row r="78" spans="1:17" s="18" customFormat="1" ht="30.75" customHeight="1" x14ac:dyDescent="0.25">
      <c r="A78" s="14"/>
      <c r="B78" s="16" t="s">
        <v>18</v>
      </c>
      <c r="C78" s="17">
        <f>C79+C80+C81</f>
        <v>706.5</v>
      </c>
      <c r="D78" s="17">
        <f t="shared" ref="D78:K78" si="23">D79+D80+D81</f>
        <v>0</v>
      </c>
      <c r="E78" s="17">
        <f t="shared" si="23"/>
        <v>634.1</v>
      </c>
      <c r="F78" s="17">
        <f t="shared" si="23"/>
        <v>72.400000000000006</v>
      </c>
      <c r="G78" s="17">
        <f t="shared" si="23"/>
        <v>0</v>
      </c>
      <c r="H78" s="17">
        <f t="shared" si="23"/>
        <v>646</v>
      </c>
      <c r="I78" s="17">
        <f t="shared" si="23"/>
        <v>0</v>
      </c>
      <c r="J78" s="17">
        <f t="shared" si="23"/>
        <v>573.6</v>
      </c>
      <c r="K78" s="17">
        <f t="shared" si="23"/>
        <v>72.400000000000006</v>
      </c>
      <c r="L78" s="17">
        <v>0</v>
      </c>
      <c r="M78" s="17">
        <f t="shared" si="22"/>
        <v>91.436659589525831</v>
      </c>
      <c r="N78" s="17">
        <v>0</v>
      </c>
      <c r="O78" s="17">
        <f>J78/E78*100</f>
        <v>90.458918151711089</v>
      </c>
      <c r="P78" s="17">
        <f t="shared" si="15"/>
        <v>100</v>
      </c>
      <c r="Q78" s="17"/>
    </row>
    <row r="79" spans="1:17" s="24" customFormat="1" ht="31.5" customHeight="1" x14ac:dyDescent="0.25">
      <c r="A79" s="19" t="s">
        <v>79</v>
      </c>
      <c r="B79" s="20" t="s">
        <v>44</v>
      </c>
      <c r="C79" s="21">
        <f>D79+E79+F79+G79</f>
        <v>72.400000000000006</v>
      </c>
      <c r="D79" s="21">
        <v>0</v>
      </c>
      <c r="E79" s="21">
        <v>0</v>
      </c>
      <c r="F79" s="21">
        <v>72.400000000000006</v>
      </c>
      <c r="G79" s="21">
        <v>0</v>
      </c>
      <c r="H79" s="21">
        <f>I79+J79+K79+L79</f>
        <v>72.400000000000006</v>
      </c>
      <c r="I79" s="21">
        <v>0</v>
      </c>
      <c r="J79" s="21">
        <v>0</v>
      </c>
      <c r="K79" s="21">
        <v>72.400000000000006</v>
      </c>
      <c r="L79" s="21">
        <v>0</v>
      </c>
      <c r="M79" s="22">
        <f t="shared" si="22"/>
        <v>100</v>
      </c>
      <c r="N79" s="22">
        <v>0</v>
      </c>
      <c r="O79" s="22">
        <v>0</v>
      </c>
      <c r="P79" s="22">
        <f t="shared" si="15"/>
        <v>100</v>
      </c>
      <c r="Q79" s="22"/>
    </row>
    <row r="80" spans="1:17" s="24" customFormat="1" ht="49.5" customHeight="1" x14ac:dyDescent="0.25">
      <c r="A80" s="19" t="s">
        <v>94</v>
      </c>
      <c r="B80" s="20" t="s">
        <v>45</v>
      </c>
      <c r="C80" s="21">
        <f>D80+E80+F80+G80</f>
        <v>0</v>
      </c>
      <c r="D80" s="21">
        <v>0</v>
      </c>
      <c r="E80" s="21">
        <v>0</v>
      </c>
      <c r="F80" s="21">
        <v>0</v>
      </c>
      <c r="G80" s="21">
        <v>0</v>
      </c>
      <c r="H80" s="21">
        <f>I80+J80+K80+L80</f>
        <v>0</v>
      </c>
      <c r="I80" s="21">
        <v>0</v>
      </c>
      <c r="J80" s="21">
        <v>0</v>
      </c>
      <c r="K80" s="21">
        <v>0</v>
      </c>
      <c r="L80" s="21">
        <v>0</v>
      </c>
      <c r="M80" s="22">
        <v>0</v>
      </c>
      <c r="N80" s="22">
        <v>0</v>
      </c>
      <c r="O80" s="22">
        <v>0</v>
      </c>
      <c r="P80" s="22">
        <v>0</v>
      </c>
      <c r="Q80" s="22"/>
    </row>
    <row r="81" spans="1:17" s="24" customFormat="1" ht="106.5" customHeight="1" x14ac:dyDescent="0.25">
      <c r="A81" s="19" t="s">
        <v>95</v>
      </c>
      <c r="B81" s="20" t="s">
        <v>281</v>
      </c>
      <c r="C81" s="21">
        <f>D81+E81+F81+G81</f>
        <v>634.1</v>
      </c>
      <c r="D81" s="21">
        <v>0</v>
      </c>
      <c r="E81" s="21">
        <v>634.1</v>
      </c>
      <c r="F81" s="21">
        <v>0</v>
      </c>
      <c r="G81" s="21">
        <v>0</v>
      </c>
      <c r="H81" s="21">
        <f>I81+J81+K81</f>
        <v>573.6</v>
      </c>
      <c r="I81" s="21">
        <v>0</v>
      </c>
      <c r="J81" s="21">
        <v>573.6</v>
      </c>
      <c r="K81" s="21">
        <v>0</v>
      </c>
      <c r="L81" s="21">
        <v>0</v>
      </c>
      <c r="M81" s="22">
        <f t="shared" si="22"/>
        <v>90.458918151711089</v>
      </c>
      <c r="N81" s="22">
        <v>0</v>
      </c>
      <c r="O81" s="22">
        <f>J81/E81*100</f>
        <v>90.458918151711089</v>
      </c>
      <c r="P81" s="22">
        <v>0</v>
      </c>
      <c r="Q81" s="22" t="s">
        <v>473</v>
      </c>
    </row>
    <row r="82" spans="1:17" s="18" customFormat="1" ht="44.25" customHeight="1" x14ac:dyDescent="0.25">
      <c r="A82" s="14"/>
      <c r="B82" s="32" t="s">
        <v>282</v>
      </c>
      <c r="C82" s="17">
        <f>C83+C84</f>
        <v>5401.85</v>
      </c>
      <c r="D82" s="17">
        <f t="shared" ref="D82:L82" si="24">D83+D84</f>
        <v>3727.85</v>
      </c>
      <c r="E82" s="17">
        <f t="shared" si="24"/>
        <v>324.10000000000002</v>
      </c>
      <c r="F82" s="17">
        <f t="shared" si="24"/>
        <v>1349.9</v>
      </c>
      <c r="G82" s="17">
        <f t="shared" si="24"/>
        <v>0</v>
      </c>
      <c r="H82" s="17">
        <f t="shared" si="24"/>
        <v>5401.9000000000005</v>
      </c>
      <c r="I82" s="17">
        <f t="shared" si="24"/>
        <v>3727.9</v>
      </c>
      <c r="J82" s="17">
        <f t="shared" si="24"/>
        <v>324.10000000000002</v>
      </c>
      <c r="K82" s="17">
        <f t="shared" si="24"/>
        <v>1349.9</v>
      </c>
      <c r="L82" s="17">
        <f t="shared" si="24"/>
        <v>0</v>
      </c>
      <c r="M82" s="17">
        <f t="shared" si="22"/>
        <v>100.00092560881922</v>
      </c>
      <c r="N82" s="22">
        <f>I82/D82*100</f>
        <v>100.00134125568358</v>
      </c>
      <c r="O82" s="17">
        <v>0</v>
      </c>
      <c r="P82" s="17">
        <f t="shared" ref="P82:P97" si="25">K82/F82*100</f>
        <v>100</v>
      </c>
      <c r="Q82" s="17"/>
    </row>
    <row r="83" spans="1:17" s="24" customFormat="1" ht="60.75" customHeight="1" x14ac:dyDescent="0.25">
      <c r="A83" s="19" t="s">
        <v>79</v>
      </c>
      <c r="B83" s="20" t="s">
        <v>283</v>
      </c>
      <c r="C83" s="22">
        <f>D83+E83+F83+G83</f>
        <v>690.1</v>
      </c>
      <c r="D83" s="22">
        <v>0</v>
      </c>
      <c r="E83" s="22">
        <v>0</v>
      </c>
      <c r="F83" s="22">
        <v>690.1</v>
      </c>
      <c r="G83" s="22">
        <v>0</v>
      </c>
      <c r="H83" s="22">
        <f>I83+J83+K83+L83</f>
        <v>690.1</v>
      </c>
      <c r="I83" s="22">
        <v>0</v>
      </c>
      <c r="J83" s="22">
        <v>0</v>
      </c>
      <c r="K83" s="22">
        <v>690.1</v>
      </c>
      <c r="L83" s="22">
        <v>0</v>
      </c>
      <c r="M83" s="22">
        <f t="shared" si="22"/>
        <v>100</v>
      </c>
      <c r="N83" s="22">
        <v>0</v>
      </c>
      <c r="O83" s="22">
        <v>0</v>
      </c>
      <c r="P83" s="22">
        <f t="shared" si="25"/>
        <v>100</v>
      </c>
      <c r="Q83" s="22"/>
    </row>
    <row r="84" spans="1:17" s="24" customFormat="1" ht="78.75" customHeight="1" x14ac:dyDescent="0.25">
      <c r="A84" s="19" t="s">
        <v>80</v>
      </c>
      <c r="B84" s="20" t="s">
        <v>284</v>
      </c>
      <c r="C84" s="21">
        <f>D84+E84+F84+G84</f>
        <v>4711.75</v>
      </c>
      <c r="D84" s="21">
        <v>3727.85</v>
      </c>
      <c r="E84" s="21">
        <v>324.10000000000002</v>
      </c>
      <c r="F84" s="21">
        <v>659.8</v>
      </c>
      <c r="G84" s="21">
        <v>0</v>
      </c>
      <c r="H84" s="21">
        <f>I84+J84+K84+L84</f>
        <v>4711.8</v>
      </c>
      <c r="I84" s="21">
        <v>3727.9</v>
      </c>
      <c r="J84" s="21">
        <v>324.10000000000002</v>
      </c>
      <c r="K84" s="21">
        <v>659.8</v>
      </c>
      <c r="L84" s="21">
        <v>0</v>
      </c>
      <c r="M84" s="22">
        <f t="shared" si="22"/>
        <v>100.00106117684513</v>
      </c>
      <c r="N84" s="22">
        <f>I84/D84*100</f>
        <v>100.00134125568358</v>
      </c>
      <c r="O84" s="22">
        <f>J84/E84*100</f>
        <v>100</v>
      </c>
      <c r="P84" s="22">
        <f t="shared" si="25"/>
        <v>100</v>
      </c>
      <c r="Q84" s="22"/>
    </row>
    <row r="85" spans="1:17" s="18" customFormat="1" ht="63.75" customHeight="1" x14ac:dyDescent="0.25">
      <c r="A85" s="14"/>
      <c r="B85" s="16" t="s">
        <v>290</v>
      </c>
      <c r="C85" s="17">
        <f>C86+C87+C88+C89</f>
        <v>121895.5</v>
      </c>
      <c r="D85" s="17">
        <f t="shared" ref="D85:L85" si="26">D86+D87+D88+D89</f>
        <v>0</v>
      </c>
      <c r="E85" s="17">
        <f t="shared" si="26"/>
        <v>0</v>
      </c>
      <c r="F85" s="17">
        <f t="shared" si="26"/>
        <v>121895.5</v>
      </c>
      <c r="G85" s="17">
        <f t="shared" si="26"/>
        <v>0</v>
      </c>
      <c r="H85" s="17">
        <f t="shared" si="26"/>
        <v>121835.4</v>
      </c>
      <c r="I85" s="17">
        <f t="shared" si="26"/>
        <v>0</v>
      </c>
      <c r="J85" s="17">
        <f t="shared" si="26"/>
        <v>0</v>
      </c>
      <c r="K85" s="17">
        <f t="shared" si="26"/>
        <v>121835.4</v>
      </c>
      <c r="L85" s="17">
        <f t="shared" si="26"/>
        <v>0</v>
      </c>
      <c r="M85" s="17">
        <f t="shared" si="22"/>
        <v>99.950695472761495</v>
      </c>
      <c r="N85" s="17">
        <v>0</v>
      </c>
      <c r="O85" s="17">
        <v>0</v>
      </c>
      <c r="P85" s="17">
        <f t="shared" si="25"/>
        <v>99.950695472761495</v>
      </c>
      <c r="Q85" s="17"/>
    </row>
    <row r="86" spans="1:17" s="24" customFormat="1" ht="32.25" customHeight="1" x14ac:dyDescent="0.25">
      <c r="A86" s="19" t="s">
        <v>79</v>
      </c>
      <c r="B86" s="20" t="s">
        <v>285</v>
      </c>
      <c r="C86" s="21">
        <f>D86+E86+F86+G86</f>
        <v>33732.300000000003</v>
      </c>
      <c r="D86" s="21">
        <v>0</v>
      </c>
      <c r="E86" s="21">
        <v>0</v>
      </c>
      <c r="F86" s="21">
        <v>33732.300000000003</v>
      </c>
      <c r="G86" s="21">
        <v>0</v>
      </c>
      <c r="H86" s="21">
        <f>I86+J86+K86+L86</f>
        <v>33732.300000000003</v>
      </c>
      <c r="I86" s="21">
        <v>0</v>
      </c>
      <c r="J86" s="21">
        <v>0</v>
      </c>
      <c r="K86" s="21">
        <v>33732.300000000003</v>
      </c>
      <c r="L86" s="21">
        <v>0</v>
      </c>
      <c r="M86" s="22">
        <f t="shared" si="22"/>
        <v>100</v>
      </c>
      <c r="N86" s="22">
        <v>0</v>
      </c>
      <c r="O86" s="22">
        <v>0</v>
      </c>
      <c r="P86" s="22">
        <f t="shared" si="25"/>
        <v>100</v>
      </c>
      <c r="Q86" s="22"/>
    </row>
    <row r="87" spans="1:17" s="24" customFormat="1" ht="32.25" customHeight="1" x14ac:dyDescent="0.25">
      <c r="A87" s="19" t="s">
        <v>80</v>
      </c>
      <c r="B87" s="20" t="s">
        <v>288</v>
      </c>
      <c r="C87" s="21">
        <f>D87+E87+F87+G87</f>
        <v>11509.2</v>
      </c>
      <c r="D87" s="21">
        <v>0</v>
      </c>
      <c r="E87" s="21">
        <v>0</v>
      </c>
      <c r="F87" s="21">
        <v>11509.2</v>
      </c>
      <c r="G87" s="21">
        <v>0</v>
      </c>
      <c r="H87" s="21">
        <f>I87+J87+K87+L87</f>
        <v>11509.2</v>
      </c>
      <c r="I87" s="21">
        <v>0</v>
      </c>
      <c r="J87" s="21">
        <v>0</v>
      </c>
      <c r="K87" s="21">
        <v>11509.2</v>
      </c>
      <c r="L87" s="21">
        <v>0</v>
      </c>
      <c r="M87" s="22">
        <f t="shared" si="22"/>
        <v>100</v>
      </c>
      <c r="N87" s="22">
        <v>0</v>
      </c>
      <c r="O87" s="22">
        <v>0</v>
      </c>
      <c r="P87" s="22">
        <f t="shared" si="25"/>
        <v>100</v>
      </c>
      <c r="Q87" s="22"/>
    </row>
    <row r="88" spans="1:17" s="24" customFormat="1" ht="214.5" customHeight="1" x14ac:dyDescent="0.25">
      <c r="A88" s="19" t="s">
        <v>114</v>
      </c>
      <c r="B88" s="20" t="s">
        <v>286</v>
      </c>
      <c r="C88" s="21">
        <f>D88+E88+F88+G88</f>
        <v>5231.6000000000004</v>
      </c>
      <c r="D88" s="21">
        <v>0</v>
      </c>
      <c r="E88" s="21">
        <v>0</v>
      </c>
      <c r="F88" s="21">
        <v>5231.6000000000004</v>
      </c>
      <c r="G88" s="21">
        <v>0</v>
      </c>
      <c r="H88" s="21">
        <f>I88+J88+K88+L88</f>
        <v>5171.5</v>
      </c>
      <c r="I88" s="21">
        <v>0</v>
      </c>
      <c r="J88" s="21">
        <v>0</v>
      </c>
      <c r="K88" s="21">
        <v>5171.5</v>
      </c>
      <c r="L88" s="21">
        <v>0</v>
      </c>
      <c r="M88" s="22">
        <f t="shared" si="22"/>
        <v>98.851211866350624</v>
      </c>
      <c r="N88" s="22">
        <v>0</v>
      </c>
      <c r="O88" s="22">
        <v>0</v>
      </c>
      <c r="P88" s="22">
        <f t="shared" si="25"/>
        <v>98.851211866350624</v>
      </c>
      <c r="Q88" s="22" t="s">
        <v>474</v>
      </c>
    </row>
    <row r="89" spans="1:17" s="24" customFormat="1" ht="62.25" customHeight="1" x14ac:dyDescent="0.25">
      <c r="A89" s="19" t="s">
        <v>148</v>
      </c>
      <c r="B89" s="20" t="s">
        <v>287</v>
      </c>
      <c r="C89" s="21">
        <f>D89+E89+F89+G89</f>
        <v>71422.399999999994</v>
      </c>
      <c r="D89" s="21">
        <v>0</v>
      </c>
      <c r="E89" s="21">
        <v>0</v>
      </c>
      <c r="F89" s="21">
        <v>71422.399999999994</v>
      </c>
      <c r="G89" s="21">
        <v>0</v>
      </c>
      <c r="H89" s="21">
        <f>I89+J89+K89+L89</f>
        <v>71422.399999999994</v>
      </c>
      <c r="I89" s="21">
        <v>0</v>
      </c>
      <c r="J89" s="21">
        <v>0</v>
      </c>
      <c r="K89" s="21">
        <v>71422.399999999994</v>
      </c>
      <c r="L89" s="21">
        <v>0</v>
      </c>
      <c r="M89" s="22">
        <f t="shared" si="22"/>
        <v>100</v>
      </c>
      <c r="N89" s="22">
        <v>0</v>
      </c>
      <c r="O89" s="22">
        <v>0</v>
      </c>
      <c r="P89" s="22">
        <f t="shared" si="25"/>
        <v>100</v>
      </c>
      <c r="Q89" s="22"/>
    </row>
    <row r="90" spans="1:17" s="18" customFormat="1" ht="48" customHeight="1" x14ac:dyDescent="0.25">
      <c r="A90" s="14"/>
      <c r="B90" s="16" t="s">
        <v>291</v>
      </c>
      <c r="C90" s="17">
        <f>C91</f>
        <v>3689.5</v>
      </c>
      <c r="D90" s="17">
        <f t="shared" ref="D90:K90" si="27">D91</f>
        <v>0</v>
      </c>
      <c r="E90" s="17">
        <f t="shared" si="27"/>
        <v>0</v>
      </c>
      <c r="F90" s="17">
        <f t="shared" si="27"/>
        <v>3689.5</v>
      </c>
      <c r="G90" s="17">
        <v>0</v>
      </c>
      <c r="H90" s="17">
        <f t="shared" si="27"/>
        <v>3689.5</v>
      </c>
      <c r="I90" s="17">
        <f t="shared" si="27"/>
        <v>0</v>
      </c>
      <c r="J90" s="17">
        <f t="shared" si="27"/>
        <v>0</v>
      </c>
      <c r="K90" s="17">
        <f t="shared" si="27"/>
        <v>3689.5</v>
      </c>
      <c r="L90" s="17">
        <v>0</v>
      </c>
      <c r="M90" s="17">
        <f t="shared" si="22"/>
        <v>100</v>
      </c>
      <c r="N90" s="17">
        <v>0</v>
      </c>
      <c r="O90" s="17">
        <v>0</v>
      </c>
      <c r="P90" s="17">
        <f t="shared" si="25"/>
        <v>100</v>
      </c>
      <c r="Q90" s="17"/>
    </row>
    <row r="91" spans="1:17" s="24" customFormat="1" ht="47.25" customHeight="1" x14ac:dyDescent="0.25">
      <c r="A91" s="33" t="s">
        <v>79</v>
      </c>
      <c r="B91" s="20" t="s">
        <v>289</v>
      </c>
      <c r="C91" s="21">
        <f>D91+E91+F91+G91</f>
        <v>3689.5</v>
      </c>
      <c r="D91" s="21">
        <v>0</v>
      </c>
      <c r="E91" s="21">
        <v>0</v>
      </c>
      <c r="F91" s="21">
        <v>3689.5</v>
      </c>
      <c r="G91" s="21">
        <v>0</v>
      </c>
      <c r="H91" s="21">
        <f>I91+J91+K91+L91</f>
        <v>3689.5</v>
      </c>
      <c r="I91" s="21">
        <v>0</v>
      </c>
      <c r="J91" s="21">
        <v>0</v>
      </c>
      <c r="K91" s="21">
        <v>3689.5</v>
      </c>
      <c r="L91" s="21">
        <v>0</v>
      </c>
      <c r="M91" s="22">
        <f t="shared" si="22"/>
        <v>100</v>
      </c>
      <c r="N91" s="22">
        <v>0</v>
      </c>
      <c r="O91" s="22">
        <v>0</v>
      </c>
      <c r="P91" s="22">
        <f t="shared" si="25"/>
        <v>100</v>
      </c>
      <c r="Q91" s="22"/>
    </row>
    <row r="92" spans="1:17" s="2" customFormat="1" ht="30" customHeight="1" x14ac:dyDescent="0.25">
      <c r="A92" s="14">
        <v>4</v>
      </c>
      <c r="B92" s="15" t="s">
        <v>166</v>
      </c>
      <c r="C92" s="3">
        <f>C93</f>
        <v>96370.2</v>
      </c>
      <c r="D92" s="3">
        <f t="shared" ref="D92:L92" si="28">D93</f>
        <v>0</v>
      </c>
      <c r="E92" s="3">
        <f t="shared" si="28"/>
        <v>5117.8</v>
      </c>
      <c r="F92" s="3">
        <f t="shared" si="28"/>
        <v>91252.400000000009</v>
      </c>
      <c r="G92" s="3">
        <f t="shared" si="28"/>
        <v>0</v>
      </c>
      <c r="H92" s="3">
        <f t="shared" si="28"/>
        <v>96369.799999999988</v>
      </c>
      <c r="I92" s="3">
        <f t="shared" si="28"/>
        <v>0</v>
      </c>
      <c r="J92" s="3">
        <f t="shared" si="28"/>
        <v>5117.8</v>
      </c>
      <c r="K92" s="3">
        <f t="shared" si="28"/>
        <v>91252</v>
      </c>
      <c r="L92" s="3">
        <f t="shared" si="28"/>
        <v>0</v>
      </c>
      <c r="M92" s="3">
        <f t="shared" si="22"/>
        <v>99.999584933931857</v>
      </c>
      <c r="N92" s="3">
        <v>0</v>
      </c>
      <c r="O92" s="3">
        <f>J92/E92*100</f>
        <v>100</v>
      </c>
      <c r="P92" s="3">
        <f t="shared" si="25"/>
        <v>99.999561655364673</v>
      </c>
      <c r="Q92" s="3"/>
    </row>
    <row r="93" spans="1:17" s="18" customFormat="1" ht="17.25" customHeight="1" x14ac:dyDescent="0.25">
      <c r="A93" s="14"/>
      <c r="B93" s="16" t="s">
        <v>13</v>
      </c>
      <c r="C93" s="17">
        <f>C94+C95+C96+C97+C98+C99+C100+C102+C103+C104+C105+C106+C101</f>
        <v>96370.2</v>
      </c>
      <c r="D93" s="17">
        <f t="shared" ref="D93:L93" si="29">D94+D95+D96+D97+D98+D99+D100+D102+D103+D104+D105+D106+D101</f>
        <v>0</v>
      </c>
      <c r="E93" s="17">
        <f t="shared" si="29"/>
        <v>5117.8</v>
      </c>
      <c r="F93" s="17">
        <f t="shared" si="29"/>
        <v>91252.400000000009</v>
      </c>
      <c r="G93" s="17">
        <f t="shared" si="29"/>
        <v>0</v>
      </c>
      <c r="H93" s="17">
        <f t="shared" si="29"/>
        <v>96369.799999999988</v>
      </c>
      <c r="I93" s="17">
        <f t="shared" si="29"/>
        <v>0</v>
      </c>
      <c r="J93" s="17">
        <f t="shared" si="29"/>
        <v>5117.8</v>
      </c>
      <c r="K93" s="17">
        <f t="shared" si="29"/>
        <v>91252</v>
      </c>
      <c r="L93" s="17">
        <f t="shared" si="29"/>
        <v>0</v>
      </c>
      <c r="M93" s="3">
        <f t="shared" si="22"/>
        <v>99.999584933931857</v>
      </c>
      <c r="N93" s="17">
        <v>0</v>
      </c>
      <c r="O93" s="17">
        <f>J93/E93*100</f>
        <v>100</v>
      </c>
      <c r="P93" s="17">
        <f t="shared" si="25"/>
        <v>99.999561655364673</v>
      </c>
      <c r="Q93" s="17"/>
    </row>
    <row r="94" spans="1:17" ht="48.75" customHeight="1" x14ac:dyDescent="0.25">
      <c r="A94" s="34" t="s">
        <v>79</v>
      </c>
      <c r="B94" s="35" t="s">
        <v>167</v>
      </c>
      <c r="C94" s="22">
        <f t="shared" ref="C94:C106" si="30">D94+E94+F94+G94</f>
        <v>2107.6999999999998</v>
      </c>
      <c r="D94" s="22">
        <v>0</v>
      </c>
      <c r="E94" s="22">
        <v>0</v>
      </c>
      <c r="F94" s="22">
        <v>2107.6999999999998</v>
      </c>
      <c r="G94" s="22">
        <v>0</v>
      </c>
      <c r="H94" s="22">
        <f>I94+J94+K94+L94</f>
        <v>2107.6999999999998</v>
      </c>
      <c r="I94" s="22">
        <v>0</v>
      </c>
      <c r="J94" s="22">
        <v>0</v>
      </c>
      <c r="K94" s="22">
        <v>2107.6999999999998</v>
      </c>
      <c r="L94" s="22">
        <v>0</v>
      </c>
      <c r="M94" s="22">
        <f t="shared" si="22"/>
        <v>100</v>
      </c>
      <c r="N94" s="22">
        <v>0</v>
      </c>
      <c r="O94" s="22">
        <v>0</v>
      </c>
      <c r="P94" s="22">
        <f t="shared" si="25"/>
        <v>100</v>
      </c>
      <c r="Q94" s="22"/>
    </row>
    <row r="95" spans="1:17" ht="63" customHeight="1" x14ac:dyDescent="0.25">
      <c r="A95" s="36" t="s">
        <v>94</v>
      </c>
      <c r="B95" s="37" t="s">
        <v>168</v>
      </c>
      <c r="C95" s="22">
        <f t="shared" si="30"/>
        <v>25018.7</v>
      </c>
      <c r="D95" s="22">
        <v>0</v>
      </c>
      <c r="E95" s="22">
        <v>0</v>
      </c>
      <c r="F95" s="22">
        <v>25018.7</v>
      </c>
      <c r="G95" s="22">
        <v>0</v>
      </c>
      <c r="H95" s="22">
        <f t="shared" ref="H95:H106" si="31">I95+J95+K95+L95</f>
        <v>25018.7</v>
      </c>
      <c r="I95" s="22">
        <v>0</v>
      </c>
      <c r="J95" s="22">
        <v>0</v>
      </c>
      <c r="K95" s="22">
        <v>25018.7</v>
      </c>
      <c r="L95" s="22">
        <v>0</v>
      </c>
      <c r="M95" s="22">
        <f t="shared" si="22"/>
        <v>100</v>
      </c>
      <c r="N95" s="22">
        <v>0</v>
      </c>
      <c r="O95" s="22">
        <v>0</v>
      </c>
      <c r="P95" s="22">
        <f t="shared" si="25"/>
        <v>100</v>
      </c>
      <c r="Q95" s="22"/>
    </row>
    <row r="96" spans="1:17" ht="61.5" customHeight="1" x14ac:dyDescent="0.25">
      <c r="A96" s="36" t="s">
        <v>95</v>
      </c>
      <c r="B96" s="37" t="s">
        <v>169</v>
      </c>
      <c r="C96" s="22">
        <f t="shared" si="30"/>
        <v>56748.1</v>
      </c>
      <c r="D96" s="22">
        <v>0</v>
      </c>
      <c r="E96" s="22">
        <v>0</v>
      </c>
      <c r="F96" s="22">
        <v>56748.1</v>
      </c>
      <c r="G96" s="22">
        <v>0</v>
      </c>
      <c r="H96" s="22">
        <f t="shared" si="31"/>
        <v>56748.1</v>
      </c>
      <c r="I96" s="22">
        <v>0</v>
      </c>
      <c r="J96" s="22">
        <v>0</v>
      </c>
      <c r="K96" s="22">
        <v>56748.1</v>
      </c>
      <c r="L96" s="22">
        <v>0</v>
      </c>
      <c r="M96" s="22">
        <f t="shared" si="22"/>
        <v>100</v>
      </c>
      <c r="N96" s="22">
        <v>0</v>
      </c>
      <c r="O96" s="22">
        <v>0</v>
      </c>
      <c r="P96" s="22">
        <f t="shared" si="25"/>
        <v>100</v>
      </c>
      <c r="Q96" s="22"/>
    </row>
    <row r="97" spans="1:17" ht="63" customHeight="1" x14ac:dyDescent="0.25">
      <c r="A97" s="36" t="s">
        <v>121</v>
      </c>
      <c r="B97" s="37" t="s">
        <v>170</v>
      </c>
      <c r="C97" s="22">
        <f t="shared" si="30"/>
        <v>379.6</v>
      </c>
      <c r="D97" s="22">
        <v>0</v>
      </c>
      <c r="E97" s="22">
        <v>0</v>
      </c>
      <c r="F97" s="22">
        <v>379.6</v>
      </c>
      <c r="G97" s="22">
        <v>0</v>
      </c>
      <c r="H97" s="22">
        <f t="shared" si="31"/>
        <v>379.5</v>
      </c>
      <c r="I97" s="22">
        <v>0</v>
      </c>
      <c r="J97" s="22">
        <v>0</v>
      </c>
      <c r="K97" s="22">
        <v>379.5</v>
      </c>
      <c r="L97" s="22">
        <v>0</v>
      </c>
      <c r="M97" s="22">
        <f t="shared" si="22"/>
        <v>99.973656480505795</v>
      </c>
      <c r="N97" s="22">
        <v>0</v>
      </c>
      <c r="O97" s="22">
        <v>0</v>
      </c>
      <c r="P97" s="22">
        <f t="shared" si="25"/>
        <v>99.973656480505795</v>
      </c>
      <c r="Q97" s="38" t="s">
        <v>483</v>
      </c>
    </row>
    <row r="98" spans="1:17" ht="79.5" customHeight="1" x14ac:dyDescent="0.25">
      <c r="A98" s="34" t="s">
        <v>171</v>
      </c>
      <c r="B98" s="35" t="s">
        <v>482</v>
      </c>
      <c r="C98" s="22">
        <f t="shared" si="30"/>
        <v>312.39999999999998</v>
      </c>
      <c r="D98" s="22">
        <v>0</v>
      </c>
      <c r="E98" s="22">
        <v>312.39999999999998</v>
      </c>
      <c r="F98" s="22">
        <v>0</v>
      </c>
      <c r="G98" s="22">
        <v>0</v>
      </c>
      <c r="H98" s="22">
        <f t="shared" si="31"/>
        <v>312.39999999999998</v>
      </c>
      <c r="I98" s="22">
        <v>0</v>
      </c>
      <c r="J98" s="22">
        <v>312.39999999999998</v>
      </c>
      <c r="K98" s="22">
        <v>0</v>
      </c>
      <c r="L98" s="22">
        <v>0</v>
      </c>
      <c r="M98" s="22">
        <f t="shared" si="22"/>
        <v>100</v>
      </c>
      <c r="N98" s="22">
        <v>0</v>
      </c>
      <c r="O98" s="22">
        <f>J98/E98*100</f>
        <v>100</v>
      </c>
      <c r="P98" s="22">
        <v>0</v>
      </c>
      <c r="Q98" s="38"/>
    </row>
    <row r="99" spans="1:17" ht="44.25" customHeight="1" x14ac:dyDescent="0.25">
      <c r="A99" s="34" t="s">
        <v>172</v>
      </c>
      <c r="B99" s="35" t="s">
        <v>173</v>
      </c>
      <c r="C99" s="22">
        <f t="shared" si="30"/>
        <v>1335.4</v>
      </c>
      <c r="D99" s="22">
        <v>0</v>
      </c>
      <c r="E99" s="22">
        <v>1148.4000000000001</v>
      </c>
      <c r="F99" s="22">
        <v>187</v>
      </c>
      <c r="G99" s="22">
        <v>0</v>
      </c>
      <c r="H99" s="22">
        <f t="shared" si="31"/>
        <v>1335.4</v>
      </c>
      <c r="I99" s="22">
        <v>0</v>
      </c>
      <c r="J99" s="22">
        <v>1148.4000000000001</v>
      </c>
      <c r="K99" s="22">
        <v>187</v>
      </c>
      <c r="L99" s="22">
        <v>0</v>
      </c>
      <c r="M99" s="22">
        <f t="shared" si="22"/>
        <v>100</v>
      </c>
      <c r="N99" s="22">
        <v>0</v>
      </c>
      <c r="O99" s="22">
        <f>J99/E99*100</f>
        <v>100</v>
      </c>
      <c r="P99" s="22">
        <f t="shared" ref="P99:P130" si="32">K99/F99*100</f>
        <v>100</v>
      </c>
      <c r="Q99" s="22"/>
    </row>
    <row r="100" spans="1:17" ht="93" customHeight="1" x14ac:dyDescent="0.25">
      <c r="A100" s="34" t="s">
        <v>174</v>
      </c>
      <c r="B100" s="35" t="s">
        <v>175</v>
      </c>
      <c r="C100" s="22">
        <f t="shared" si="30"/>
        <v>3932.3</v>
      </c>
      <c r="D100" s="22">
        <v>0</v>
      </c>
      <c r="E100" s="22">
        <v>3657</v>
      </c>
      <c r="F100" s="22">
        <v>275.3</v>
      </c>
      <c r="G100" s="22">
        <v>0</v>
      </c>
      <c r="H100" s="22">
        <f t="shared" si="31"/>
        <v>3932.2</v>
      </c>
      <c r="I100" s="22">
        <v>0</v>
      </c>
      <c r="J100" s="22">
        <v>3657</v>
      </c>
      <c r="K100" s="22">
        <v>275.2</v>
      </c>
      <c r="L100" s="22">
        <v>0</v>
      </c>
      <c r="M100" s="22">
        <f t="shared" si="22"/>
        <v>99.997456959031609</v>
      </c>
      <c r="N100" s="22">
        <v>0</v>
      </c>
      <c r="O100" s="22">
        <f>J100/E100*100</f>
        <v>100</v>
      </c>
      <c r="P100" s="22">
        <f t="shared" si="32"/>
        <v>99.963675989829269</v>
      </c>
      <c r="Q100" s="22" t="s">
        <v>483</v>
      </c>
    </row>
    <row r="101" spans="1:17" ht="135.75" customHeight="1" x14ac:dyDescent="0.25">
      <c r="A101" s="34" t="s">
        <v>366</v>
      </c>
      <c r="B101" s="35" t="s">
        <v>367</v>
      </c>
      <c r="C101" s="22">
        <f t="shared" si="30"/>
        <v>1657.2</v>
      </c>
      <c r="D101" s="22">
        <v>0</v>
      </c>
      <c r="E101" s="22">
        <v>0</v>
      </c>
      <c r="F101" s="22">
        <v>1657.2</v>
      </c>
      <c r="G101" s="22">
        <v>0</v>
      </c>
      <c r="H101" s="22">
        <f t="shared" si="31"/>
        <v>1657.2</v>
      </c>
      <c r="I101" s="22">
        <v>0</v>
      </c>
      <c r="J101" s="22">
        <v>0</v>
      </c>
      <c r="K101" s="22">
        <v>1657.2</v>
      </c>
      <c r="L101" s="22">
        <v>0</v>
      </c>
      <c r="M101" s="22">
        <f t="shared" si="22"/>
        <v>100</v>
      </c>
      <c r="N101" s="22">
        <v>0</v>
      </c>
      <c r="O101" s="22">
        <v>0</v>
      </c>
      <c r="P101" s="22">
        <f t="shared" si="32"/>
        <v>100</v>
      </c>
      <c r="Q101" s="22"/>
    </row>
    <row r="102" spans="1:17" ht="52.5" customHeight="1" x14ac:dyDescent="0.25">
      <c r="A102" s="39" t="s">
        <v>97</v>
      </c>
      <c r="B102" s="35" t="s">
        <v>176</v>
      </c>
      <c r="C102" s="22">
        <f t="shared" si="30"/>
        <v>547.1</v>
      </c>
      <c r="D102" s="22">
        <v>0</v>
      </c>
      <c r="E102" s="22">
        <v>0</v>
      </c>
      <c r="F102" s="22">
        <v>547.1</v>
      </c>
      <c r="G102" s="22">
        <v>0</v>
      </c>
      <c r="H102" s="22">
        <f t="shared" si="31"/>
        <v>547.1</v>
      </c>
      <c r="I102" s="22">
        <v>0</v>
      </c>
      <c r="J102" s="22">
        <v>0</v>
      </c>
      <c r="K102" s="22">
        <v>547.1</v>
      </c>
      <c r="L102" s="22">
        <v>0</v>
      </c>
      <c r="M102" s="22">
        <f t="shared" si="22"/>
        <v>100</v>
      </c>
      <c r="N102" s="22">
        <v>0</v>
      </c>
      <c r="O102" s="22">
        <v>0</v>
      </c>
      <c r="P102" s="22">
        <f t="shared" si="32"/>
        <v>100</v>
      </c>
      <c r="Q102" s="22"/>
    </row>
    <row r="103" spans="1:17" ht="53.25" customHeight="1" x14ac:dyDescent="0.25">
      <c r="A103" s="36" t="s">
        <v>98</v>
      </c>
      <c r="B103" s="37" t="s">
        <v>50</v>
      </c>
      <c r="C103" s="22">
        <f t="shared" si="30"/>
        <v>1903.2</v>
      </c>
      <c r="D103" s="22">
        <v>0</v>
      </c>
      <c r="E103" s="22">
        <v>0</v>
      </c>
      <c r="F103" s="22">
        <v>1903.2</v>
      </c>
      <c r="G103" s="22">
        <v>0</v>
      </c>
      <c r="H103" s="22">
        <f t="shared" si="31"/>
        <v>1903</v>
      </c>
      <c r="I103" s="22">
        <v>0</v>
      </c>
      <c r="J103" s="22">
        <v>0</v>
      </c>
      <c r="K103" s="22">
        <v>1903</v>
      </c>
      <c r="L103" s="22">
        <v>0</v>
      </c>
      <c r="M103" s="22">
        <f t="shared" si="22"/>
        <v>99.989491382934006</v>
      </c>
      <c r="N103" s="22">
        <v>0</v>
      </c>
      <c r="O103" s="22">
        <v>0</v>
      </c>
      <c r="P103" s="22">
        <f t="shared" si="32"/>
        <v>99.989491382934006</v>
      </c>
      <c r="Q103" s="38" t="s">
        <v>484</v>
      </c>
    </row>
    <row r="104" spans="1:17" ht="63" customHeight="1" x14ac:dyDescent="0.25">
      <c r="A104" s="34" t="s">
        <v>100</v>
      </c>
      <c r="B104" s="35" t="s">
        <v>177</v>
      </c>
      <c r="C104" s="22">
        <f t="shared" si="30"/>
        <v>28.5</v>
      </c>
      <c r="D104" s="22">
        <v>0</v>
      </c>
      <c r="E104" s="22">
        <v>0</v>
      </c>
      <c r="F104" s="22">
        <v>28.5</v>
      </c>
      <c r="G104" s="22">
        <v>0</v>
      </c>
      <c r="H104" s="22">
        <f t="shared" si="31"/>
        <v>28.5</v>
      </c>
      <c r="I104" s="22">
        <v>0</v>
      </c>
      <c r="J104" s="22">
        <v>0</v>
      </c>
      <c r="K104" s="22">
        <v>28.5</v>
      </c>
      <c r="L104" s="22">
        <v>0</v>
      </c>
      <c r="M104" s="22">
        <f t="shared" si="22"/>
        <v>100</v>
      </c>
      <c r="N104" s="22">
        <v>0</v>
      </c>
      <c r="O104" s="22">
        <v>0</v>
      </c>
      <c r="P104" s="22">
        <f t="shared" si="32"/>
        <v>100</v>
      </c>
      <c r="Q104" s="22"/>
    </row>
    <row r="105" spans="1:17" ht="95.25" customHeight="1" x14ac:dyDescent="0.25">
      <c r="A105" s="34" t="s">
        <v>102</v>
      </c>
      <c r="B105" s="35" t="s">
        <v>178</v>
      </c>
      <c r="C105" s="22">
        <f t="shared" si="30"/>
        <v>1200</v>
      </c>
      <c r="D105" s="22">
        <v>0</v>
      </c>
      <c r="E105" s="22">
        <v>0</v>
      </c>
      <c r="F105" s="22">
        <v>1200</v>
      </c>
      <c r="G105" s="22">
        <v>0</v>
      </c>
      <c r="H105" s="22">
        <f t="shared" si="31"/>
        <v>1200</v>
      </c>
      <c r="I105" s="22">
        <v>0</v>
      </c>
      <c r="J105" s="22">
        <v>0</v>
      </c>
      <c r="K105" s="22">
        <v>1200</v>
      </c>
      <c r="L105" s="22">
        <v>0</v>
      </c>
      <c r="M105" s="22">
        <f t="shared" si="22"/>
        <v>100</v>
      </c>
      <c r="N105" s="22">
        <v>0</v>
      </c>
      <c r="O105" s="22">
        <v>0</v>
      </c>
      <c r="P105" s="22">
        <f t="shared" si="32"/>
        <v>100</v>
      </c>
      <c r="Q105" s="22"/>
    </row>
    <row r="106" spans="1:17" ht="93.75" customHeight="1" x14ac:dyDescent="0.25">
      <c r="A106" s="34" t="s">
        <v>104</v>
      </c>
      <c r="B106" s="35" t="s">
        <v>179</v>
      </c>
      <c r="C106" s="22">
        <f t="shared" si="30"/>
        <v>1200</v>
      </c>
      <c r="D106" s="22">
        <v>0</v>
      </c>
      <c r="E106" s="22">
        <v>0</v>
      </c>
      <c r="F106" s="22">
        <v>1200</v>
      </c>
      <c r="G106" s="22">
        <v>0</v>
      </c>
      <c r="H106" s="22">
        <f t="shared" si="31"/>
        <v>1200</v>
      </c>
      <c r="I106" s="22">
        <v>0</v>
      </c>
      <c r="J106" s="22">
        <v>0</v>
      </c>
      <c r="K106" s="22">
        <v>1200</v>
      </c>
      <c r="L106" s="22">
        <v>0</v>
      </c>
      <c r="M106" s="22">
        <f t="shared" si="22"/>
        <v>100</v>
      </c>
      <c r="N106" s="22">
        <v>0</v>
      </c>
      <c r="O106" s="22">
        <v>0</v>
      </c>
      <c r="P106" s="22">
        <f t="shared" si="32"/>
        <v>100</v>
      </c>
      <c r="Q106" s="22"/>
    </row>
    <row r="107" spans="1:17" s="2" customFormat="1" ht="30.75" customHeight="1" x14ac:dyDescent="0.25">
      <c r="A107" s="14">
        <v>5</v>
      </c>
      <c r="B107" s="5" t="s">
        <v>232</v>
      </c>
      <c r="C107" s="3">
        <f>C108+C132</f>
        <v>17925.400000000001</v>
      </c>
      <c r="D107" s="3">
        <f t="shared" ref="D107:L107" si="33">D108+D132</f>
        <v>0</v>
      </c>
      <c r="E107" s="3">
        <f t="shared" si="33"/>
        <v>0</v>
      </c>
      <c r="F107" s="3">
        <f t="shared" si="33"/>
        <v>17925.400000000001</v>
      </c>
      <c r="G107" s="3">
        <f t="shared" si="33"/>
        <v>0</v>
      </c>
      <c r="H107" s="3">
        <f t="shared" si="33"/>
        <v>17925</v>
      </c>
      <c r="I107" s="3">
        <f t="shared" si="33"/>
        <v>0</v>
      </c>
      <c r="J107" s="3">
        <f t="shared" si="33"/>
        <v>0</v>
      </c>
      <c r="K107" s="3">
        <f t="shared" si="33"/>
        <v>17925</v>
      </c>
      <c r="L107" s="3">
        <f t="shared" si="33"/>
        <v>0</v>
      </c>
      <c r="M107" s="3">
        <f t="shared" ref="M107:M113" si="34">H107/C107*100</f>
        <v>99.997768529572554</v>
      </c>
      <c r="N107" s="3">
        <v>0</v>
      </c>
      <c r="O107" s="3">
        <v>0</v>
      </c>
      <c r="P107" s="3">
        <f t="shared" si="32"/>
        <v>99.997768529572554</v>
      </c>
      <c r="Q107" s="3"/>
    </row>
    <row r="108" spans="1:17" s="18" customFormat="1" ht="63.75" customHeight="1" x14ac:dyDescent="0.25">
      <c r="A108" s="14"/>
      <c r="B108" s="16" t="s">
        <v>14</v>
      </c>
      <c r="C108" s="17">
        <f>C109+C110+C111+C112+C113+C114+C115+C116+C117+C118+C119+C120+C121+C122+C123+C124+C125+C126+C127+C128+C129+C130+C131</f>
        <v>1890.8999999999999</v>
      </c>
      <c r="D108" s="17">
        <f t="shared" ref="D108:L108" si="35">D109+D110+D111+D112+D113+D114+D115+D116+D117+D118+D119+D120+D121+D122+D123+D124+D125+D126+D127+D128+D129+D130+D131</f>
        <v>0</v>
      </c>
      <c r="E108" s="17">
        <f t="shared" si="35"/>
        <v>0</v>
      </c>
      <c r="F108" s="17">
        <f t="shared" si="35"/>
        <v>1890.8999999999999</v>
      </c>
      <c r="G108" s="17">
        <f t="shared" si="35"/>
        <v>0</v>
      </c>
      <c r="H108" s="17">
        <f t="shared" si="35"/>
        <v>1890.7</v>
      </c>
      <c r="I108" s="17">
        <f t="shared" si="35"/>
        <v>0</v>
      </c>
      <c r="J108" s="17">
        <f t="shared" si="35"/>
        <v>0</v>
      </c>
      <c r="K108" s="17">
        <f t="shared" si="35"/>
        <v>1890.7</v>
      </c>
      <c r="L108" s="17">
        <f t="shared" si="35"/>
        <v>0</v>
      </c>
      <c r="M108" s="17">
        <f t="shared" si="34"/>
        <v>99.989423026072259</v>
      </c>
      <c r="N108" s="17">
        <v>0</v>
      </c>
      <c r="O108" s="17">
        <v>0</v>
      </c>
      <c r="P108" s="17">
        <f t="shared" si="32"/>
        <v>99.989423026072259</v>
      </c>
      <c r="Q108" s="17"/>
    </row>
    <row r="109" spans="1:17" s="24" customFormat="1" ht="60.75" customHeight="1" x14ac:dyDescent="0.25">
      <c r="A109" s="19" t="s">
        <v>125</v>
      </c>
      <c r="B109" s="20" t="s">
        <v>258</v>
      </c>
      <c r="C109" s="21">
        <f t="shared" ref="C109:C131" si="36">D109+E109+F109+G109</f>
        <v>334.4</v>
      </c>
      <c r="D109" s="21">
        <v>0</v>
      </c>
      <c r="E109" s="21">
        <v>0</v>
      </c>
      <c r="F109" s="21">
        <v>334.4</v>
      </c>
      <c r="G109" s="21">
        <v>0</v>
      </c>
      <c r="H109" s="21">
        <f t="shared" ref="H109:H131" si="37">I109+J109+K109+L109</f>
        <v>334.4</v>
      </c>
      <c r="I109" s="21">
        <v>0</v>
      </c>
      <c r="J109" s="21">
        <v>0</v>
      </c>
      <c r="K109" s="21">
        <v>334.4</v>
      </c>
      <c r="L109" s="21">
        <v>0</v>
      </c>
      <c r="M109" s="22">
        <f t="shared" si="34"/>
        <v>100</v>
      </c>
      <c r="N109" s="22">
        <v>0</v>
      </c>
      <c r="O109" s="22">
        <v>0</v>
      </c>
      <c r="P109" s="22">
        <f t="shared" si="32"/>
        <v>100</v>
      </c>
      <c r="Q109" s="22"/>
    </row>
    <row r="110" spans="1:17" s="24" customFormat="1" ht="31.5" customHeight="1" x14ac:dyDescent="0.25">
      <c r="A110" s="19" t="s">
        <v>143</v>
      </c>
      <c r="B110" s="20" t="s">
        <v>233</v>
      </c>
      <c r="C110" s="21">
        <f t="shared" si="36"/>
        <v>39.4</v>
      </c>
      <c r="D110" s="21">
        <v>0</v>
      </c>
      <c r="E110" s="21">
        <v>0</v>
      </c>
      <c r="F110" s="21">
        <v>39.4</v>
      </c>
      <c r="G110" s="21">
        <v>0</v>
      </c>
      <c r="H110" s="21">
        <f t="shared" si="37"/>
        <v>39.4</v>
      </c>
      <c r="I110" s="21">
        <v>0</v>
      </c>
      <c r="J110" s="21">
        <v>0</v>
      </c>
      <c r="K110" s="21">
        <v>39.4</v>
      </c>
      <c r="L110" s="21">
        <v>0</v>
      </c>
      <c r="M110" s="22">
        <f t="shared" si="34"/>
        <v>100</v>
      </c>
      <c r="N110" s="22">
        <v>0</v>
      </c>
      <c r="O110" s="22">
        <v>0</v>
      </c>
      <c r="P110" s="22">
        <f t="shared" si="32"/>
        <v>100</v>
      </c>
      <c r="Q110" s="22"/>
    </row>
    <row r="111" spans="1:17" s="24" customFormat="1" ht="47.25" customHeight="1" x14ac:dyDescent="0.25">
      <c r="A111" s="40" t="s">
        <v>144</v>
      </c>
      <c r="B111" s="20" t="s">
        <v>349</v>
      </c>
      <c r="C111" s="21">
        <f t="shared" si="36"/>
        <v>22.2</v>
      </c>
      <c r="D111" s="21">
        <v>0</v>
      </c>
      <c r="E111" s="21">
        <v>0</v>
      </c>
      <c r="F111" s="21">
        <v>22.2</v>
      </c>
      <c r="G111" s="21">
        <v>0</v>
      </c>
      <c r="H111" s="21">
        <f t="shared" si="37"/>
        <v>22.2</v>
      </c>
      <c r="I111" s="21">
        <v>0</v>
      </c>
      <c r="J111" s="21">
        <v>0</v>
      </c>
      <c r="K111" s="21">
        <v>22.2</v>
      </c>
      <c r="L111" s="21">
        <v>0</v>
      </c>
      <c r="M111" s="22">
        <f t="shared" si="34"/>
        <v>100</v>
      </c>
      <c r="N111" s="22">
        <v>0</v>
      </c>
      <c r="O111" s="22">
        <v>0</v>
      </c>
      <c r="P111" s="22">
        <f t="shared" si="32"/>
        <v>100</v>
      </c>
      <c r="Q111" s="22"/>
    </row>
    <row r="112" spans="1:17" s="24" customFormat="1" ht="78.75" customHeight="1" x14ac:dyDescent="0.25">
      <c r="A112" s="40" t="s">
        <v>148</v>
      </c>
      <c r="B112" s="20" t="s">
        <v>433</v>
      </c>
      <c r="C112" s="21">
        <f t="shared" si="36"/>
        <v>129</v>
      </c>
      <c r="D112" s="21">
        <v>0</v>
      </c>
      <c r="E112" s="21">
        <v>0</v>
      </c>
      <c r="F112" s="21">
        <v>129</v>
      </c>
      <c r="G112" s="21">
        <v>0</v>
      </c>
      <c r="H112" s="21">
        <f t="shared" si="37"/>
        <v>129</v>
      </c>
      <c r="I112" s="21">
        <v>0</v>
      </c>
      <c r="J112" s="21">
        <v>0</v>
      </c>
      <c r="K112" s="21">
        <v>129</v>
      </c>
      <c r="L112" s="21">
        <v>0</v>
      </c>
      <c r="M112" s="22">
        <f t="shared" si="34"/>
        <v>100</v>
      </c>
      <c r="N112" s="22">
        <v>0</v>
      </c>
      <c r="O112" s="22">
        <v>0</v>
      </c>
      <c r="P112" s="22">
        <f t="shared" si="32"/>
        <v>100</v>
      </c>
      <c r="Q112" s="22"/>
    </row>
    <row r="113" spans="1:17" s="24" customFormat="1" ht="108" customHeight="1" x14ac:dyDescent="0.25">
      <c r="A113" s="19" t="s">
        <v>149</v>
      </c>
      <c r="B113" s="20" t="s">
        <v>434</v>
      </c>
      <c r="C113" s="21">
        <f t="shared" si="36"/>
        <v>575</v>
      </c>
      <c r="D113" s="21">
        <v>0</v>
      </c>
      <c r="E113" s="21">
        <v>0</v>
      </c>
      <c r="F113" s="21">
        <v>575</v>
      </c>
      <c r="G113" s="21">
        <v>0</v>
      </c>
      <c r="H113" s="21">
        <f t="shared" si="37"/>
        <v>575</v>
      </c>
      <c r="I113" s="21">
        <v>0</v>
      </c>
      <c r="J113" s="21">
        <v>0</v>
      </c>
      <c r="K113" s="21">
        <v>575</v>
      </c>
      <c r="L113" s="21"/>
      <c r="M113" s="22">
        <f t="shared" si="34"/>
        <v>100</v>
      </c>
      <c r="N113" s="22">
        <v>0</v>
      </c>
      <c r="O113" s="22">
        <v>0</v>
      </c>
      <c r="P113" s="22">
        <f t="shared" si="32"/>
        <v>100</v>
      </c>
      <c r="Q113" s="22"/>
    </row>
    <row r="114" spans="1:17" s="24" customFormat="1" ht="63.75" customHeight="1" x14ac:dyDescent="0.25">
      <c r="A114" s="19" t="s">
        <v>234</v>
      </c>
      <c r="B114" s="20" t="s">
        <v>38</v>
      </c>
      <c r="C114" s="21">
        <f t="shared" si="36"/>
        <v>23.7</v>
      </c>
      <c r="D114" s="21">
        <v>0</v>
      </c>
      <c r="E114" s="21">
        <v>0</v>
      </c>
      <c r="F114" s="21">
        <v>23.7</v>
      </c>
      <c r="G114" s="21">
        <v>0</v>
      </c>
      <c r="H114" s="21">
        <f t="shared" si="37"/>
        <v>23.7</v>
      </c>
      <c r="I114" s="21">
        <v>0</v>
      </c>
      <c r="J114" s="21">
        <v>0</v>
      </c>
      <c r="K114" s="21">
        <v>23.7</v>
      </c>
      <c r="L114" s="21">
        <v>0</v>
      </c>
      <c r="M114" s="22">
        <v>0.6</v>
      </c>
      <c r="N114" s="22">
        <v>0</v>
      </c>
      <c r="O114" s="22">
        <v>0</v>
      </c>
      <c r="P114" s="22">
        <f t="shared" si="32"/>
        <v>100</v>
      </c>
      <c r="Q114" s="22"/>
    </row>
    <row r="115" spans="1:17" s="24" customFormat="1" ht="47.25" customHeight="1" x14ac:dyDescent="0.25">
      <c r="A115" s="19" t="s">
        <v>235</v>
      </c>
      <c r="B115" s="20" t="s">
        <v>236</v>
      </c>
      <c r="C115" s="21">
        <f t="shared" si="36"/>
        <v>13.8</v>
      </c>
      <c r="D115" s="21">
        <v>0</v>
      </c>
      <c r="E115" s="21">
        <v>0</v>
      </c>
      <c r="F115" s="21">
        <v>13.8</v>
      </c>
      <c r="G115" s="21">
        <v>0</v>
      </c>
      <c r="H115" s="21">
        <f t="shared" si="37"/>
        <v>13.8</v>
      </c>
      <c r="I115" s="21">
        <v>0</v>
      </c>
      <c r="J115" s="21">
        <v>0</v>
      </c>
      <c r="K115" s="21">
        <v>13.8</v>
      </c>
      <c r="L115" s="21">
        <v>0</v>
      </c>
      <c r="M115" s="22">
        <f t="shared" ref="M115:M146" si="38">H115/C115*100</f>
        <v>100</v>
      </c>
      <c r="N115" s="22">
        <v>0</v>
      </c>
      <c r="O115" s="22">
        <v>0</v>
      </c>
      <c r="P115" s="22">
        <f t="shared" si="32"/>
        <v>100</v>
      </c>
      <c r="Q115" s="22"/>
    </row>
    <row r="116" spans="1:17" s="24" customFormat="1" ht="29.25" customHeight="1" x14ac:dyDescent="0.25">
      <c r="A116" s="19" t="s">
        <v>237</v>
      </c>
      <c r="B116" s="20" t="s">
        <v>259</v>
      </c>
      <c r="C116" s="21">
        <f t="shared" si="36"/>
        <v>11.4</v>
      </c>
      <c r="D116" s="21">
        <v>0</v>
      </c>
      <c r="E116" s="21">
        <v>0</v>
      </c>
      <c r="F116" s="21">
        <v>11.4</v>
      </c>
      <c r="G116" s="21">
        <v>0</v>
      </c>
      <c r="H116" s="21">
        <f t="shared" si="37"/>
        <v>11.4</v>
      </c>
      <c r="I116" s="21">
        <v>0</v>
      </c>
      <c r="J116" s="21">
        <v>0</v>
      </c>
      <c r="K116" s="21">
        <v>11.4</v>
      </c>
      <c r="L116" s="21">
        <v>0</v>
      </c>
      <c r="M116" s="22">
        <f t="shared" si="38"/>
        <v>100</v>
      </c>
      <c r="N116" s="22">
        <v>0</v>
      </c>
      <c r="O116" s="22">
        <v>0</v>
      </c>
      <c r="P116" s="22">
        <f t="shared" si="32"/>
        <v>100</v>
      </c>
      <c r="Q116" s="22"/>
    </row>
    <row r="117" spans="1:17" s="24" customFormat="1" ht="31.5" customHeight="1" x14ac:dyDescent="0.25">
      <c r="A117" s="19" t="s">
        <v>238</v>
      </c>
      <c r="B117" s="20" t="s">
        <v>239</v>
      </c>
      <c r="C117" s="21">
        <f t="shared" si="36"/>
        <v>21.5</v>
      </c>
      <c r="D117" s="21">
        <v>0</v>
      </c>
      <c r="E117" s="21">
        <v>0</v>
      </c>
      <c r="F117" s="21">
        <v>21.5</v>
      </c>
      <c r="G117" s="21">
        <v>0</v>
      </c>
      <c r="H117" s="21">
        <f t="shared" si="37"/>
        <v>21.5</v>
      </c>
      <c r="I117" s="21">
        <v>0</v>
      </c>
      <c r="J117" s="21">
        <v>0</v>
      </c>
      <c r="K117" s="21">
        <v>21.5</v>
      </c>
      <c r="L117" s="21">
        <v>0</v>
      </c>
      <c r="M117" s="22">
        <f t="shared" si="38"/>
        <v>100</v>
      </c>
      <c r="N117" s="22">
        <v>0</v>
      </c>
      <c r="O117" s="22">
        <v>0</v>
      </c>
      <c r="P117" s="22">
        <f t="shared" si="32"/>
        <v>100</v>
      </c>
      <c r="Q117" s="22"/>
    </row>
    <row r="118" spans="1:17" s="24" customFormat="1" ht="48" customHeight="1" x14ac:dyDescent="0.25">
      <c r="A118" s="19" t="s">
        <v>240</v>
      </c>
      <c r="B118" s="20" t="s">
        <v>241</v>
      </c>
      <c r="C118" s="21">
        <f t="shared" si="36"/>
        <v>22.6</v>
      </c>
      <c r="D118" s="21">
        <v>0</v>
      </c>
      <c r="E118" s="21">
        <v>0</v>
      </c>
      <c r="F118" s="21">
        <v>22.6</v>
      </c>
      <c r="G118" s="21">
        <v>0</v>
      </c>
      <c r="H118" s="21">
        <f t="shared" si="37"/>
        <v>22.5</v>
      </c>
      <c r="I118" s="21">
        <v>0</v>
      </c>
      <c r="J118" s="21">
        <v>0</v>
      </c>
      <c r="K118" s="21">
        <v>22.5</v>
      </c>
      <c r="L118" s="21">
        <v>0</v>
      </c>
      <c r="M118" s="22">
        <f t="shared" si="38"/>
        <v>99.55752212389379</v>
      </c>
      <c r="N118" s="22">
        <v>0</v>
      </c>
      <c r="O118" s="22">
        <v>0</v>
      </c>
      <c r="P118" s="22">
        <f t="shared" si="32"/>
        <v>99.55752212389379</v>
      </c>
      <c r="Q118" s="22" t="s">
        <v>439</v>
      </c>
    </row>
    <row r="119" spans="1:17" s="24" customFormat="1" ht="48.75" customHeight="1" x14ac:dyDescent="0.25">
      <c r="A119" s="19" t="s">
        <v>242</v>
      </c>
      <c r="B119" s="20" t="s">
        <v>260</v>
      </c>
      <c r="C119" s="21">
        <f t="shared" si="36"/>
        <v>10.5</v>
      </c>
      <c r="D119" s="21">
        <v>0</v>
      </c>
      <c r="E119" s="21">
        <v>0</v>
      </c>
      <c r="F119" s="21">
        <v>10.5</v>
      </c>
      <c r="G119" s="21">
        <v>0</v>
      </c>
      <c r="H119" s="21">
        <f t="shared" si="37"/>
        <v>10.5</v>
      </c>
      <c r="I119" s="21">
        <v>0</v>
      </c>
      <c r="J119" s="21">
        <v>0</v>
      </c>
      <c r="K119" s="21">
        <v>10.5</v>
      </c>
      <c r="L119" s="21">
        <v>0</v>
      </c>
      <c r="M119" s="22">
        <f t="shared" si="38"/>
        <v>100</v>
      </c>
      <c r="N119" s="22">
        <v>0</v>
      </c>
      <c r="O119" s="22">
        <v>0</v>
      </c>
      <c r="P119" s="22">
        <f t="shared" si="32"/>
        <v>100</v>
      </c>
      <c r="Q119" s="22"/>
    </row>
    <row r="120" spans="1:17" s="24" customFormat="1" ht="31.5" customHeight="1" x14ac:dyDescent="0.25">
      <c r="A120" s="19" t="s">
        <v>243</v>
      </c>
      <c r="B120" s="20" t="s">
        <v>261</v>
      </c>
      <c r="C120" s="21">
        <f t="shared" si="36"/>
        <v>8.4</v>
      </c>
      <c r="D120" s="21">
        <v>0</v>
      </c>
      <c r="E120" s="21">
        <v>0</v>
      </c>
      <c r="F120" s="21">
        <v>8.4</v>
      </c>
      <c r="G120" s="21">
        <v>0</v>
      </c>
      <c r="H120" s="21">
        <f t="shared" si="37"/>
        <v>8.4</v>
      </c>
      <c r="I120" s="21">
        <v>0</v>
      </c>
      <c r="J120" s="21">
        <v>0</v>
      </c>
      <c r="K120" s="21">
        <v>8.4</v>
      </c>
      <c r="L120" s="21">
        <v>0</v>
      </c>
      <c r="M120" s="22">
        <f t="shared" si="38"/>
        <v>100</v>
      </c>
      <c r="N120" s="22">
        <v>0</v>
      </c>
      <c r="O120" s="22">
        <v>0</v>
      </c>
      <c r="P120" s="22">
        <f t="shared" si="32"/>
        <v>100</v>
      </c>
      <c r="Q120" s="22"/>
    </row>
    <row r="121" spans="1:17" s="24" customFormat="1" ht="93.75" customHeight="1" x14ac:dyDescent="0.25">
      <c r="A121" s="19" t="s">
        <v>244</v>
      </c>
      <c r="B121" s="20" t="s">
        <v>262</v>
      </c>
      <c r="C121" s="21">
        <f t="shared" si="36"/>
        <v>10.1</v>
      </c>
      <c r="D121" s="21">
        <v>0</v>
      </c>
      <c r="E121" s="21">
        <v>0</v>
      </c>
      <c r="F121" s="21">
        <v>10.1</v>
      </c>
      <c r="G121" s="21">
        <v>0</v>
      </c>
      <c r="H121" s="21">
        <f t="shared" si="37"/>
        <v>10.1</v>
      </c>
      <c r="I121" s="21">
        <v>0</v>
      </c>
      <c r="J121" s="21">
        <v>0</v>
      </c>
      <c r="K121" s="21">
        <v>10.1</v>
      </c>
      <c r="L121" s="21">
        <v>0</v>
      </c>
      <c r="M121" s="22">
        <f t="shared" si="38"/>
        <v>100</v>
      </c>
      <c r="N121" s="22">
        <v>0</v>
      </c>
      <c r="O121" s="22">
        <v>0</v>
      </c>
      <c r="P121" s="22">
        <f t="shared" si="32"/>
        <v>100</v>
      </c>
      <c r="Q121" s="22"/>
    </row>
    <row r="122" spans="1:17" s="24" customFormat="1" ht="46.5" customHeight="1" x14ac:dyDescent="0.25">
      <c r="A122" s="19" t="s">
        <v>245</v>
      </c>
      <c r="B122" s="20" t="s">
        <v>49</v>
      </c>
      <c r="C122" s="21">
        <f t="shared" si="36"/>
        <v>19.899999999999999</v>
      </c>
      <c r="D122" s="21">
        <v>0</v>
      </c>
      <c r="E122" s="21">
        <v>0</v>
      </c>
      <c r="F122" s="21">
        <v>19.899999999999999</v>
      </c>
      <c r="G122" s="21">
        <v>0</v>
      </c>
      <c r="H122" s="21">
        <f t="shared" si="37"/>
        <v>19.899999999999999</v>
      </c>
      <c r="I122" s="21">
        <v>0</v>
      </c>
      <c r="J122" s="21">
        <v>0</v>
      </c>
      <c r="K122" s="21">
        <v>19.899999999999999</v>
      </c>
      <c r="L122" s="21">
        <v>0</v>
      </c>
      <c r="M122" s="22">
        <f t="shared" si="38"/>
        <v>100</v>
      </c>
      <c r="N122" s="22">
        <v>0</v>
      </c>
      <c r="O122" s="22">
        <v>0</v>
      </c>
      <c r="P122" s="22">
        <f t="shared" si="32"/>
        <v>100</v>
      </c>
      <c r="Q122" s="22"/>
    </row>
    <row r="123" spans="1:17" s="24" customFormat="1" ht="48" customHeight="1" x14ac:dyDescent="0.25">
      <c r="A123" s="19" t="s">
        <v>246</v>
      </c>
      <c r="B123" s="20" t="s">
        <v>247</v>
      </c>
      <c r="C123" s="21">
        <f t="shared" si="36"/>
        <v>30.2</v>
      </c>
      <c r="D123" s="21">
        <v>0</v>
      </c>
      <c r="E123" s="21">
        <v>0</v>
      </c>
      <c r="F123" s="21">
        <v>30.2</v>
      </c>
      <c r="G123" s="21">
        <v>0</v>
      </c>
      <c r="H123" s="21">
        <f t="shared" si="37"/>
        <v>30.2</v>
      </c>
      <c r="I123" s="21">
        <v>0</v>
      </c>
      <c r="J123" s="21">
        <v>0</v>
      </c>
      <c r="K123" s="21">
        <v>30.2</v>
      </c>
      <c r="L123" s="21">
        <v>0</v>
      </c>
      <c r="M123" s="22">
        <f t="shared" si="38"/>
        <v>100</v>
      </c>
      <c r="N123" s="22">
        <v>0</v>
      </c>
      <c r="O123" s="22">
        <v>0</v>
      </c>
      <c r="P123" s="22">
        <f t="shared" si="32"/>
        <v>100</v>
      </c>
      <c r="Q123" s="22"/>
    </row>
    <row r="124" spans="1:17" s="24" customFormat="1" ht="104.25" customHeight="1" x14ac:dyDescent="0.25">
      <c r="A124" s="19" t="s">
        <v>248</v>
      </c>
      <c r="B124" s="20" t="s">
        <v>437</v>
      </c>
      <c r="C124" s="21">
        <f t="shared" si="36"/>
        <v>3.5</v>
      </c>
      <c r="D124" s="21">
        <v>0</v>
      </c>
      <c r="E124" s="21">
        <v>0</v>
      </c>
      <c r="F124" s="21">
        <v>3.5</v>
      </c>
      <c r="G124" s="21">
        <v>0</v>
      </c>
      <c r="H124" s="21">
        <f t="shared" si="37"/>
        <v>3.5</v>
      </c>
      <c r="I124" s="21">
        <v>0</v>
      </c>
      <c r="J124" s="21">
        <v>0</v>
      </c>
      <c r="K124" s="21">
        <v>3.5</v>
      </c>
      <c r="L124" s="21">
        <v>0</v>
      </c>
      <c r="M124" s="22">
        <f t="shared" si="38"/>
        <v>100</v>
      </c>
      <c r="N124" s="22">
        <v>0</v>
      </c>
      <c r="O124" s="22">
        <v>0</v>
      </c>
      <c r="P124" s="22">
        <f t="shared" si="32"/>
        <v>100</v>
      </c>
      <c r="Q124" s="22"/>
    </row>
    <row r="125" spans="1:17" s="24" customFormat="1" ht="45" customHeight="1" x14ac:dyDescent="0.25">
      <c r="A125" s="19" t="s">
        <v>249</v>
      </c>
      <c r="B125" s="20" t="s">
        <v>263</v>
      </c>
      <c r="C125" s="21">
        <f t="shared" si="36"/>
        <v>65.599999999999994</v>
      </c>
      <c r="D125" s="21">
        <v>0</v>
      </c>
      <c r="E125" s="21">
        <v>0</v>
      </c>
      <c r="F125" s="21">
        <v>65.599999999999994</v>
      </c>
      <c r="G125" s="21">
        <v>0</v>
      </c>
      <c r="H125" s="21">
        <f t="shared" si="37"/>
        <v>65.599999999999994</v>
      </c>
      <c r="I125" s="21">
        <v>0</v>
      </c>
      <c r="J125" s="21">
        <v>0</v>
      </c>
      <c r="K125" s="21">
        <v>65.599999999999994</v>
      </c>
      <c r="L125" s="21">
        <v>0</v>
      </c>
      <c r="M125" s="22">
        <f t="shared" si="38"/>
        <v>100</v>
      </c>
      <c r="N125" s="22">
        <v>0</v>
      </c>
      <c r="O125" s="22">
        <v>0</v>
      </c>
      <c r="P125" s="22">
        <f t="shared" si="32"/>
        <v>100</v>
      </c>
      <c r="Q125" s="22"/>
    </row>
    <row r="126" spans="1:17" s="24" customFormat="1" ht="33" customHeight="1" x14ac:dyDescent="0.25">
      <c r="A126" s="19" t="s">
        <v>250</v>
      </c>
      <c r="B126" s="20" t="s">
        <v>251</v>
      </c>
      <c r="C126" s="21">
        <f t="shared" si="36"/>
        <v>345.4</v>
      </c>
      <c r="D126" s="21">
        <v>0</v>
      </c>
      <c r="E126" s="21">
        <v>0</v>
      </c>
      <c r="F126" s="21">
        <v>345.4</v>
      </c>
      <c r="G126" s="21">
        <v>0</v>
      </c>
      <c r="H126" s="21">
        <f t="shared" si="37"/>
        <v>345.4</v>
      </c>
      <c r="I126" s="21">
        <v>0</v>
      </c>
      <c r="J126" s="21">
        <v>0</v>
      </c>
      <c r="K126" s="21">
        <v>345.4</v>
      </c>
      <c r="L126" s="21">
        <v>0</v>
      </c>
      <c r="M126" s="22">
        <f t="shared" si="38"/>
        <v>100</v>
      </c>
      <c r="N126" s="22">
        <v>0</v>
      </c>
      <c r="O126" s="22">
        <v>0</v>
      </c>
      <c r="P126" s="22">
        <f t="shared" si="32"/>
        <v>100</v>
      </c>
      <c r="Q126" s="22"/>
    </row>
    <row r="127" spans="1:17" s="24" customFormat="1" ht="30.75" customHeight="1" x14ac:dyDescent="0.25">
      <c r="A127" s="19" t="s">
        <v>252</v>
      </c>
      <c r="B127" s="20" t="s">
        <v>253</v>
      </c>
      <c r="C127" s="21">
        <f t="shared" si="36"/>
        <v>25.9</v>
      </c>
      <c r="D127" s="21">
        <v>0</v>
      </c>
      <c r="E127" s="21">
        <v>0</v>
      </c>
      <c r="F127" s="21">
        <v>25.9</v>
      </c>
      <c r="G127" s="21">
        <v>0</v>
      </c>
      <c r="H127" s="21">
        <f t="shared" si="37"/>
        <v>25.9</v>
      </c>
      <c r="I127" s="21">
        <v>0</v>
      </c>
      <c r="J127" s="21">
        <v>0</v>
      </c>
      <c r="K127" s="21">
        <v>25.9</v>
      </c>
      <c r="L127" s="21">
        <v>0</v>
      </c>
      <c r="M127" s="22">
        <f t="shared" si="38"/>
        <v>100</v>
      </c>
      <c r="N127" s="22">
        <v>0</v>
      </c>
      <c r="O127" s="22">
        <v>0</v>
      </c>
      <c r="P127" s="22">
        <f t="shared" si="32"/>
        <v>100</v>
      </c>
      <c r="Q127" s="22"/>
    </row>
    <row r="128" spans="1:17" s="24" customFormat="1" ht="110.25" customHeight="1" x14ac:dyDescent="0.25">
      <c r="A128" s="19" t="s">
        <v>254</v>
      </c>
      <c r="B128" s="20" t="s">
        <v>350</v>
      </c>
      <c r="C128" s="21">
        <f t="shared" si="36"/>
        <v>19</v>
      </c>
      <c r="D128" s="21">
        <v>0</v>
      </c>
      <c r="E128" s="21">
        <v>0</v>
      </c>
      <c r="F128" s="21">
        <v>19</v>
      </c>
      <c r="G128" s="21">
        <v>0</v>
      </c>
      <c r="H128" s="21">
        <f t="shared" si="37"/>
        <v>19</v>
      </c>
      <c r="I128" s="21">
        <v>0</v>
      </c>
      <c r="J128" s="21">
        <v>0</v>
      </c>
      <c r="K128" s="21">
        <v>19</v>
      </c>
      <c r="L128" s="21">
        <v>0</v>
      </c>
      <c r="M128" s="22">
        <f t="shared" si="38"/>
        <v>100</v>
      </c>
      <c r="N128" s="22">
        <v>0</v>
      </c>
      <c r="O128" s="22">
        <v>0</v>
      </c>
      <c r="P128" s="22">
        <f t="shared" si="32"/>
        <v>100</v>
      </c>
      <c r="Q128" s="22"/>
    </row>
    <row r="129" spans="1:17" s="24" customFormat="1" ht="138" customHeight="1" x14ac:dyDescent="0.25">
      <c r="A129" s="19" t="s">
        <v>255</v>
      </c>
      <c r="B129" s="20" t="s">
        <v>351</v>
      </c>
      <c r="C129" s="21">
        <f t="shared" si="36"/>
        <v>24.6</v>
      </c>
      <c r="D129" s="21">
        <v>0</v>
      </c>
      <c r="E129" s="21">
        <v>0</v>
      </c>
      <c r="F129" s="21">
        <v>24.6</v>
      </c>
      <c r="G129" s="21">
        <v>0</v>
      </c>
      <c r="H129" s="21">
        <f t="shared" si="37"/>
        <v>24.6</v>
      </c>
      <c r="I129" s="21">
        <v>0</v>
      </c>
      <c r="J129" s="21">
        <v>0</v>
      </c>
      <c r="K129" s="21">
        <v>24.6</v>
      </c>
      <c r="L129" s="21">
        <v>0</v>
      </c>
      <c r="M129" s="22">
        <f t="shared" si="38"/>
        <v>100</v>
      </c>
      <c r="N129" s="22">
        <v>0</v>
      </c>
      <c r="O129" s="22">
        <v>0</v>
      </c>
      <c r="P129" s="22">
        <f t="shared" si="32"/>
        <v>100</v>
      </c>
      <c r="Q129" s="22"/>
    </row>
    <row r="130" spans="1:17" s="24" customFormat="1" ht="109.5" customHeight="1" x14ac:dyDescent="0.25">
      <c r="A130" s="19" t="s">
        <v>256</v>
      </c>
      <c r="B130" s="20" t="s">
        <v>435</v>
      </c>
      <c r="C130" s="21">
        <f t="shared" si="36"/>
        <v>99.8</v>
      </c>
      <c r="D130" s="21">
        <v>0</v>
      </c>
      <c r="E130" s="21">
        <v>0</v>
      </c>
      <c r="F130" s="21">
        <v>99.8</v>
      </c>
      <c r="G130" s="21"/>
      <c r="H130" s="21">
        <f t="shared" si="37"/>
        <v>99.7</v>
      </c>
      <c r="I130" s="21">
        <v>0</v>
      </c>
      <c r="J130" s="21">
        <v>0</v>
      </c>
      <c r="K130" s="21">
        <v>99.7</v>
      </c>
      <c r="L130" s="21">
        <v>0</v>
      </c>
      <c r="M130" s="22">
        <f t="shared" si="38"/>
        <v>99.899799599198403</v>
      </c>
      <c r="N130" s="22">
        <v>0</v>
      </c>
      <c r="O130" s="22">
        <v>0</v>
      </c>
      <c r="P130" s="22">
        <f t="shared" si="32"/>
        <v>99.899799599198403</v>
      </c>
      <c r="Q130" s="22" t="s">
        <v>439</v>
      </c>
    </row>
    <row r="131" spans="1:17" s="24" customFormat="1" ht="65.25" customHeight="1" x14ac:dyDescent="0.25">
      <c r="A131" s="19" t="s">
        <v>257</v>
      </c>
      <c r="B131" s="20" t="s">
        <v>436</v>
      </c>
      <c r="C131" s="21">
        <f t="shared" si="36"/>
        <v>35</v>
      </c>
      <c r="D131" s="21">
        <v>0</v>
      </c>
      <c r="E131" s="21">
        <v>0</v>
      </c>
      <c r="F131" s="21">
        <v>35</v>
      </c>
      <c r="G131" s="21">
        <v>0</v>
      </c>
      <c r="H131" s="21">
        <f t="shared" si="37"/>
        <v>35</v>
      </c>
      <c r="I131" s="21">
        <v>0</v>
      </c>
      <c r="J131" s="21">
        <v>0</v>
      </c>
      <c r="K131" s="21">
        <v>35</v>
      </c>
      <c r="L131" s="21">
        <v>0</v>
      </c>
      <c r="M131" s="22">
        <f t="shared" si="38"/>
        <v>100</v>
      </c>
      <c r="N131" s="22">
        <v>0</v>
      </c>
      <c r="O131" s="22">
        <v>0</v>
      </c>
      <c r="P131" s="22">
        <f t="shared" ref="P131:P152" si="39">K131/F131*100</f>
        <v>100</v>
      </c>
      <c r="Q131" s="22"/>
    </row>
    <row r="132" spans="1:17" s="18" customFormat="1" ht="30.75" customHeight="1" x14ac:dyDescent="0.25">
      <c r="A132" s="14"/>
      <c r="B132" s="16" t="s">
        <v>15</v>
      </c>
      <c r="C132" s="17">
        <f>C133+C134+C135+C136</f>
        <v>16034.5</v>
      </c>
      <c r="D132" s="17">
        <f t="shared" ref="D132:L132" si="40">D133+D134+D135+D136</f>
        <v>0</v>
      </c>
      <c r="E132" s="17">
        <f t="shared" si="40"/>
        <v>0</v>
      </c>
      <c r="F132" s="17">
        <f t="shared" si="40"/>
        <v>16034.5</v>
      </c>
      <c r="G132" s="17">
        <f t="shared" si="40"/>
        <v>0</v>
      </c>
      <c r="H132" s="17">
        <f t="shared" si="40"/>
        <v>16034.3</v>
      </c>
      <c r="I132" s="17">
        <f t="shared" si="40"/>
        <v>0</v>
      </c>
      <c r="J132" s="17">
        <f t="shared" si="40"/>
        <v>0</v>
      </c>
      <c r="K132" s="17">
        <f t="shared" si="40"/>
        <v>16034.3</v>
      </c>
      <c r="L132" s="17">
        <f t="shared" si="40"/>
        <v>0</v>
      </c>
      <c r="M132" s="17">
        <f t="shared" si="38"/>
        <v>99.998752689513239</v>
      </c>
      <c r="N132" s="17">
        <v>0</v>
      </c>
      <c r="O132" s="17">
        <v>0</v>
      </c>
      <c r="P132" s="17">
        <f t="shared" si="39"/>
        <v>99.998752689513239</v>
      </c>
      <c r="Q132" s="17"/>
    </row>
    <row r="133" spans="1:17" ht="82.5" customHeight="1" x14ac:dyDescent="0.25">
      <c r="A133" s="19" t="s">
        <v>125</v>
      </c>
      <c r="B133" s="20" t="s">
        <v>352</v>
      </c>
      <c r="C133" s="21">
        <f>D133+E133+F133+G133</f>
        <v>7811.6</v>
      </c>
      <c r="D133" s="21">
        <v>0</v>
      </c>
      <c r="E133" s="21">
        <v>0</v>
      </c>
      <c r="F133" s="21">
        <v>7811.6</v>
      </c>
      <c r="G133" s="21">
        <v>0</v>
      </c>
      <c r="H133" s="21">
        <f>I133+J133+K133+L133</f>
        <v>7811.5</v>
      </c>
      <c r="I133" s="21">
        <v>0</v>
      </c>
      <c r="J133" s="21">
        <v>0</v>
      </c>
      <c r="K133" s="21">
        <v>7811.5</v>
      </c>
      <c r="L133" s="21">
        <v>0</v>
      </c>
      <c r="M133" s="22">
        <f t="shared" si="38"/>
        <v>99.998719852527003</v>
      </c>
      <c r="N133" s="22">
        <v>0</v>
      </c>
      <c r="O133" s="22">
        <v>0</v>
      </c>
      <c r="P133" s="22">
        <f t="shared" si="39"/>
        <v>99.998719852527003</v>
      </c>
      <c r="Q133" s="22" t="s">
        <v>439</v>
      </c>
    </row>
    <row r="134" spans="1:17" ht="30" customHeight="1" x14ac:dyDescent="0.25">
      <c r="A134" s="19" t="s">
        <v>143</v>
      </c>
      <c r="B134" s="20" t="s">
        <v>61</v>
      </c>
      <c r="C134" s="21">
        <f>D134+E134+F134+G134</f>
        <v>1220.3</v>
      </c>
      <c r="D134" s="21">
        <v>0</v>
      </c>
      <c r="E134" s="21">
        <v>0</v>
      </c>
      <c r="F134" s="21">
        <v>1220.3</v>
      </c>
      <c r="G134" s="21">
        <v>0</v>
      </c>
      <c r="H134" s="21">
        <f>I134+J134+K134+L134</f>
        <v>1220.3</v>
      </c>
      <c r="I134" s="21">
        <v>0</v>
      </c>
      <c r="J134" s="21">
        <v>0</v>
      </c>
      <c r="K134" s="21">
        <v>1220.3</v>
      </c>
      <c r="L134" s="21">
        <v>0</v>
      </c>
      <c r="M134" s="22">
        <f t="shared" si="38"/>
        <v>100</v>
      </c>
      <c r="N134" s="22">
        <v>0</v>
      </c>
      <c r="O134" s="22">
        <v>0</v>
      </c>
      <c r="P134" s="22">
        <f t="shared" si="39"/>
        <v>100</v>
      </c>
      <c r="Q134" s="22"/>
    </row>
    <row r="135" spans="1:17" ht="78" customHeight="1" x14ac:dyDescent="0.25">
      <c r="A135" s="19" t="s">
        <v>144</v>
      </c>
      <c r="B135" s="20" t="s">
        <v>438</v>
      </c>
      <c r="C135" s="21">
        <f>D135+E135+F135+G135</f>
        <v>4895.8</v>
      </c>
      <c r="D135" s="21">
        <v>0</v>
      </c>
      <c r="E135" s="21">
        <v>0</v>
      </c>
      <c r="F135" s="21">
        <v>4895.8</v>
      </c>
      <c r="G135" s="21">
        <v>0</v>
      </c>
      <c r="H135" s="21">
        <f>I135+J135+K135+L135</f>
        <v>4895.7</v>
      </c>
      <c r="I135" s="21">
        <v>0</v>
      </c>
      <c r="J135" s="21">
        <v>0</v>
      </c>
      <c r="K135" s="21">
        <v>4895.7</v>
      </c>
      <c r="L135" s="21">
        <v>0</v>
      </c>
      <c r="M135" s="22">
        <f t="shared" si="38"/>
        <v>99.997957432901657</v>
      </c>
      <c r="N135" s="22">
        <v>0</v>
      </c>
      <c r="O135" s="22">
        <v>0</v>
      </c>
      <c r="P135" s="22">
        <f t="shared" si="39"/>
        <v>99.997957432901657</v>
      </c>
      <c r="Q135" s="22" t="s">
        <v>439</v>
      </c>
    </row>
    <row r="136" spans="1:17" ht="63.75" customHeight="1" x14ac:dyDescent="0.25">
      <c r="A136" s="19" t="s">
        <v>145</v>
      </c>
      <c r="B136" s="20" t="s">
        <v>264</v>
      </c>
      <c r="C136" s="21">
        <f>D136+E136+F136+G136</f>
        <v>2106.8000000000002</v>
      </c>
      <c r="D136" s="21">
        <v>0</v>
      </c>
      <c r="E136" s="21">
        <v>0</v>
      </c>
      <c r="F136" s="21">
        <v>2106.8000000000002</v>
      </c>
      <c r="G136" s="21">
        <v>0</v>
      </c>
      <c r="H136" s="21">
        <f>I136+J136+K136+L136</f>
        <v>2106.8000000000002</v>
      </c>
      <c r="I136" s="21">
        <v>0</v>
      </c>
      <c r="J136" s="21">
        <v>0</v>
      </c>
      <c r="K136" s="21">
        <v>2106.8000000000002</v>
      </c>
      <c r="L136" s="21">
        <v>0</v>
      </c>
      <c r="M136" s="22">
        <f t="shared" si="38"/>
        <v>100</v>
      </c>
      <c r="N136" s="22">
        <v>0</v>
      </c>
      <c r="O136" s="22">
        <v>0</v>
      </c>
      <c r="P136" s="22">
        <f t="shared" si="39"/>
        <v>100</v>
      </c>
      <c r="Q136" s="22"/>
    </row>
    <row r="137" spans="1:17" s="2" customFormat="1" ht="18.75" customHeight="1" x14ac:dyDescent="0.25">
      <c r="A137" s="14">
        <v>6</v>
      </c>
      <c r="B137" s="15" t="s">
        <v>6</v>
      </c>
      <c r="C137" s="3">
        <f>C138</f>
        <v>12863.4</v>
      </c>
      <c r="D137" s="3">
        <f t="shared" ref="D137:L137" si="41">D138</f>
        <v>0</v>
      </c>
      <c r="E137" s="3">
        <f t="shared" si="41"/>
        <v>3057</v>
      </c>
      <c r="F137" s="3">
        <f t="shared" si="41"/>
        <v>9806.4</v>
      </c>
      <c r="G137" s="3">
        <f t="shared" si="41"/>
        <v>0</v>
      </c>
      <c r="H137" s="3">
        <f t="shared" si="41"/>
        <v>12863.200000000003</v>
      </c>
      <c r="I137" s="3">
        <f t="shared" si="41"/>
        <v>0</v>
      </c>
      <c r="J137" s="3">
        <f t="shared" si="41"/>
        <v>3057</v>
      </c>
      <c r="K137" s="3">
        <f t="shared" si="41"/>
        <v>9806.2000000000007</v>
      </c>
      <c r="L137" s="3">
        <f t="shared" si="41"/>
        <v>0</v>
      </c>
      <c r="M137" s="3">
        <f t="shared" si="38"/>
        <v>99.998445201113256</v>
      </c>
      <c r="N137" s="3">
        <v>0</v>
      </c>
      <c r="O137" s="3">
        <f>J137/E137*100</f>
        <v>100</v>
      </c>
      <c r="P137" s="3">
        <f t="shared" si="39"/>
        <v>99.997960515581667</v>
      </c>
      <c r="Q137" s="3"/>
    </row>
    <row r="138" spans="1:17" s="18" customFormat="1" ht="18.75" customHeight="1" x14ac:dyDescent="0.25">
      <c r="A138" s="26"/>
      <c r="B138" s="16" t="s">
        <v>13</v>
      </c>
      <c r="C138" s="17">
        <f>C139+C140+C147+C148+C149+C150+C151+C152+C153+C154</f>
        <v>12863.4</v>
      </c>
      <c r="D138" s="17">
        <f t="shared" ref="D138:L138" si="42">D139+D140+D147+D148+D149+D150+D151+D152+D153+D154</f>
        <v>0</v>
      </c>
      <c r="E138" s="17">
        <f t="shared" si="42"/>
        <v>3057</v>
      </c>
      <c r="F138" s="17">
        <f t="shared" si="42"/>
        <v>9806.4</v>
      </c>
      <c r="G138" s="17">
        <f t="shared" si="42"/>
        <v>0</v>
      </c>
      <c r="H138" s="17">
        <f t="shared" si="42"/>
        <v>12863.200000000003</v>
      </c>
      <c r="I138" s="17">
        <f t="shared" si="42"/>
        <v>0</v>
      </c>
      <c r="J138" s="17">
        <f t="shared" si="42"/>
        <v>3057</v>
      </c>
      <c r="K138" s="17">
        <f t="shared" si="42"/>
        <v>9806.2000000000007</v>
      </c>
      <c r="L138" s="17">
        <f t="shared" si="42"/>
        <v>0</v>
      </c>
      <c r="M138" s="23">
        <f t="shared" si="38"/>
        <v>99.998445201113256</v>
      </c>
      <c r="N138" s="23">
        <v>0</v>
      </c>
      <c r="O138" s="23">
        <v>0</v>
      </c>
      <c r="P138" s="23">
        <f t="shared" si="39"/>
        <v>99.997960515581667</v>
      </c>
      <c r="Q138" s="23"/>
    </row>
    <row r="139" spans="1:17" s="18" customFormat="1" ht="60.75" customHeight="1" x14ac:dyDescent="0.25">
      <c r="A139" s="19" t="s">
        <v>79</v>
      </c>
      <c r="B139" s="20" t="s">
        <v>385</v>
      </c>
      <c r="C139" s="21">
        <f>D139+E139+F139+G139</f>
        <v>9</v>
      </c>
      <c r="D139" s="21">
        <v>0</v>
      </c>
      <c r="E139" s="21">
        <v>0</v>
      </c>
      <c r="F139" s="21">
        <v>9</v>
      </c>
      <c r="G139" s="21">
        <v>0</v>
      </c>
      <c r="H139" s="21">
        <f>I139+J139+K139+L139</f>
        <v>9</v>
      </c>
      <c r="I139" s="21">
        <v>0</v>
      </c>
      <c r="J139" s="21">
        <v>0</v>
      </c>
      <c r="K139" s="21">
        <v>9</v>
      </c>
      <c r="L139" s="21">
        <v>0</v>
      </c>
      <c r="M139" s="22">
        <f t="shared" si="38"/>
        <v>100</v>
      </c>
      <c r="N139" s="22">
        <v>0</v>
      </c>
      <c r="O139" s="22">
        <v>0</v>
      </c>
      <c r="P139" s="22">
        <f t="shared" si="39"/>
        <v>100</v>
      </c>
      <c r="Q139" s="22"/>
    </row>
    <row r="140" spans="1:17" s="18" customFormat="1" ht="63" customHeight="1" x14ac:dyDescent="0.25">
      <c r="A140" s="19" t="s">
        <v>80</v>
      </c>
      <c r="B140" s="20" t="s">
        <v>81</v>
      </c>
      <c r="C140" s="21">
        <f>C141+C142+C143+C144+C145+C146</f>
        <v>389.5</v>
      </c>
      <c r="D140" s="21">
        <f t="shared" ref="D140:L140" si="43">D141+D142+D143+D144+D145+D146</f>
        <v>0</v>
      </c>
      <c r="E140" s="21">
        <f t="shared" si="43"/>
        <v>0</v>
      </c>
      <c r="F140" s="21">
        <f>F141+F142+F143+F144+F145+F146</f>
        <v>389.5</v>
      </c>
      <c r="G140" s="21">
        <f t="shared" si="43"/>
        <v>0</v>
      </c>
      <c r="H140" s="21">
        <f t="shared" si="43"/>
        <v>389.5</v>
      </c>
      <c r="I140" s="21">
        <f t="shared" si="43"/>
        <v>0</v>
      </c>
      <c r="J140" s="21">
        <f t="shared" si="43"/>
        <v>0</v>
      </c>
      <c r="K140" s="21">
        <f t="shared" si="43"/>
        <v>389.5</v>
      </c>
      <c r="L140" s="21">
        <f t="shared" si="43"/>
        <v>0</v>
      </c>
      <c r="M140" s="22">
        <f t="shared" si="38"/>
        <v>100</v>
      </c>
      <c r="N140" s="22">
        <v>0</v>
      </c>
      <c r="O140" s="22">
        <v>0</v>
      </c>
      <c r="P140" s="22">
        <f t="shared" si="39"/>
        <v>100</v>
      </c>
      <c r="Q140" s="22"/>
    </row>
    <row r="141" spans="1:17" s="18" customFormat="1" ht="19.5" customHeight="1" x14ac:dyDescent="0.25">
      <c r="A141" s="19" t="s">
        <v>82</v>
      </c>
      <c r="B141" s="20" t="s">
        <v>83</v>
      </c>
      <c r="C141" s="21">
        <f t="shared" ref="C141:C154" si="44">D141+E141+F141+G141</f>
        <v>27</v>
      </c>
      <c r="D141" s="21">
        <v>0</v>
      </c>
      <c r="E141" s="21">
        <v>0</v>
      </c>
      <c r="F141" s="21">
        <v>27</v>
      </c>
      <c r="G141" s="21">
        <v>0</v>
      </c>
      <c r="H141" s="21">
        <f t="shared" ref="H141:H154" si="45">I141+J141+K141+L141</f>
        <v>27</v>
      </c>
      <c r="I141" s="21">
        <v>0</v>
      </c>
      <c r="J141" s="21">
        <v>0</v>
      </c>
      <c r="K141" s="21">
        <v>27</v>
      </c>
      <c r="L141" s="21">
        <v>0</v>
      </c>
      <c r="M141" s="22">
        <f t="shared" si="38"/>
        <v>100</v>
      </c>
      <c r="N141" s="22">
        <v>0</v>
      </c>
      <c r="O141" s="22">
        <v>0</v>
      </c>
      <c r="P141" s="22">
        <f t="shared" si="39"/>
        <v>100</v>
      </c>
      <c r="Q141" s="22"/>
    </row>
    <row r="142" spans="1:17" s="18" customFormat="1" ht="17.25" customHeight="1" x14ac:dyDescent="0.25">
      <c r="A142" s="19" t="s">
        <v>84</v>
      </c>
      <c r="B142" s="20" t="s">
        <v>85</v>
      </c>
      <c r="C142" s="21">
        <f t="shared" si="44"/>
        <v>29</v>
      </c>
      <c r="D142" s="21">
        <v>0</v>
      </c>
      <c r="E142" s="21">
        <v>0</v>
      </c>
      <c r="F142" s="21">
        <v>29</v>
      </c>
      <c r="G142" s="21">
        <v>0</v>
      </c>
      <c r="H142" s="21">
        <f t="shared" si="45"/>
        <v>29</v>
      </c>
      <c r="I142" s="21">
        <v>0</v>
      </c>
      <c r="J142" s="21">
        <v>0</v>
      </c>
      <c r="K142" s="21">
        <v>29</v>
      </c>
      <c r="L142" s="21">
        <v>0</v>
      </c>
      <c r="M142" s="22">
        <f t="shared" si="38"/>
        <v>100</v>
      </c>
      <c r="N142" s="22">
        <v>0</v>
      </c>
      <c r="O142" s="22">
        <v>0</v>
      </c>
      <c r="P142" s="22">
        <f t="shared" si="39"/>
        <v>100</v>
      </c>
      <c r="Q142" s="22"/>
    </row>
    <row r="143" spans="1:17" s="18" customFormat="1" ht="15.75" customHeight="1" x14ac:dyDescent="0.25">
      <c r="A143" s="19" t="s">
        <v>86</v>
      </c>
      <c r="B143" s="20" t="s">
        <v>87</v>
      </c>
      <c r="C143" s="21">
        <f t="shared" si="44"/>
        <v>6.3</v>
      </c>
      <c r="D143" s="21">
        <v>0</v>
      </c>
      <c r="E143" s="21">
        <v>0</v>
      </c>
      <c r="F143" s="21">
        <v>6.3</v>
      </c>
      <c r="G143" s="21">
        <v>0</v>
      </c>
      <c r="H143" s="21">
        <f t="shared" si="45"/>
        <v>6.3</v>
      </c>
      <c r="I143" s="21">
        <v>0</v>
      </c>
      <c r="J143" s="21">
        <v>0</v>
      </c>
      <c r="K143" s="21">
        <v>6.3</v>
      </c>
      <c r="L143" s="21">
        <v>0</v>
      </c>
      <c r="M143" s="22">
        <f t="shared" si="38"/>
        <v>100</v>
      </c>
      <c r="N143" s="22">
        <v>0</v>
      </c>
      <c r="O143" s="22">
        <v>0</v>
      </c>
      <c r="P143" s="22">
        <f t="shared" si="39"/>
        <v>100</v>
      </c>
      <c r="Q143" s="22"/>
    </row>
    <row r="144" spans="1:17" s="24" customFormat="1" ht="15.75" customHeight="1" x14ac:dyDescent="0.25">
      <c r="A144" s="19" t="s">
        <v>88</v>
      </c>
      <c r="B144" s="20" t="s">
        <v>89</v>
      </c>
      <c r="C144" s="21">
        <f t="shared" si="44"/>
        <v>43.7</v>
      </c>
      <c r="D144" s="21">
        <v>0</v>
      </c>
      <c r="E144" s="21">
        <v>0</v>
      </c>
      <c r="F144" s="21">
        <v>43.7</v>
      </c>
      <c r="G144" s="21">
        <v>0</v>
      </c>
      <c r="H144" s="21">
        <f t="shared" si="45"/>
        <v>43.7</v>
      </c>
      <c r="I144" s="21">
        <v>0</v>
      </c>
      <c r="J144" s="21">
        <v>0</v>
      </c>
      <c r="K144" s="21">
        <v>43.7</v>
      </c>
      <c r="L144" s="21">
        <v>0</v>
      </c>
      <c r="M144" s="22">
        <f t="shared" si="38"/>
        <v>100</v>
      </c>
      <c r="N144" s="22">
        <v>0</v>
      </c>
      <c r="O144" s="22">
        <v>0</v>
      </c>
      <c r="P144" s="22">
        <f t="shared" si="39"/>
        <v>100</v>
      </c>
      <c r="Q144" s="22"/>
    </row>
    <row r="145" spans="1:17" s="24" customFormat="1" ht="15.75" customHeight="1" x14ac:dyDescent="0.25">
      <c r="A145" s="19" t="s">
        <v>90</v>
      </c>
      <c r="B145" s="20" t="s">
        <v>91</v>
      </c>
      <c r="C145" s="21">
        <f t="shared" si="44"/>
        <v>30</v>
      </c>
      <c r="D145" s="21">
        <v>0</v>
      </c>
      <c r="E145" s="21">
        <v>0</v>
      </c>
      <c r="F145" s="21">
        <v>30</v>
      </c>
      <c r="G145" s="21">
        <v>0</v>
      </c>
      <c r="H145" s="21">
        <f t="shared" si="45"/>
        <v>30</v>
      </c>
      <c r="I145" s="21">
        <v>0</v>
      </c>
      <c r="J145" s="21">
        <v>0</v>
      </c>
      <c r="K145" s="21">
        <v>30</v>
      </c>
      <c r="L145" s="21">
        <v>0</v>
      </c>
      <c r="M145" s="22">
        <f t="shared" si="38"/>
        <v>100</v>
      </c>
      <c r="N145" s="22">
        <v>0</v>
      </c>
      <c r="O145" s="22">
        <v>0</v>
      </c>
      <c r="P145" s="22">
        <f t="shared" si="39"/>
        <v>100</v>
      </c>
      <c r="Q145" s="22"/>
    </row>
    <row r="146" spans="1:17" s="24" customFormat="1" ht="47.25" customHeight="1" x14ac:dyDescent="0.25">
      <c r="A146" s="19" t="s">
        <v>92</v>
      </c>
      <c r="B146" s="20" t="s">
        <v>93</v>
      </c>
      <c r="C146" s="21">
        <f t="shared" si="44"/>
        <v>253.5</v>
      </c>
      <c r="D146" s="21">
        <v>0</v>
      </c>
      <c r="E146" s="21">
        <v>0</v>
      </c>
      <c r="F146" s="21">
        <v>253.5</v>
      </c>
      <c r="G146" s="21">
        <v>0</v>
      </c>
      <c r="H146" s="21">
        <f t="shared" si="45"/>
        <v>253.5</v>
      </c>
      <c r="I146" s="21">
        <v>0</v>
      </c>
      <c r="J146" s="21">
        <v>0</v>
      </c>
      <c r="K146" s="21">
        <v>253.5</v>
      </c>
      <c r="L146" s="21">
        <v>0</v>
      </c>
      <c r="M146" s="22">
        <f t="shared" si="38"/>
        <v>100</v>
      </c>
      <c r="N146" s="22">
        <v>0</v>
      </c>
      <c r="O146" s="22">
        <v>0</v>
      </c>
      <c r="P146" s="22">
        <f t="shared" si="39"/>
        <v>100</v>
      </c>
      <c r="Q146" s="22"/>
    </row>
    <row r="147" spans="1:17" s="24" customFormat="1" ht="61.5" customHeight="1" x14ac:dyDescent="0.25">
      <c r="A147" s="19" t="s">
        <v>94</v>
      </c>
      <c r="B147" s="20" t="s">
        <v>386</v>
      </c>
      <c r="C147" s="21">
        <f t="shared" si="44"/>
        <v>5</v>
      </c>
      <c r="D147" s="21">
        <v>0</v>
      </c>
      <c r="E147" s="21">
        <v>0</v>
      </c>
      <c r="F147" s="21">
        <v>5</v>
      </c>
      <c r="G147" s="21">
        <v>0</v>
      </c>
      <c r="H147" s="21">
        <f t="shared" si="45"/>
        <v>5</v>
      </c>
      <c r="I147" s="21">
        <v>0</v>
      </c>
      <c r="J147" s="21">
        <v>0</v>
      </c>
      <c r="K147" s="21">
        <v>5</v>
      </c>
      <c r="L147" s="21">
        <v>0</v>
      </c>
      <c r="M147" s="22">
        <f t="shared" ref="M147:M169" si="46">H147/C147*100</f>
        <v>100</v>
      </c>
      <c r="N147" s="22">
        <v>0</v>
      </c>
      <c r="O147" s="22">
        <v>0</v>
      </c>
      <c r="P147" s="22">
        <f t="shared" si="39"/>
        <v>100</v>
      </c>
      <c r="Q147" s="22"/>
    </row>
    <row r="148" spans="1:17" s="24" customFormat="1" ht="48" customHeight="1" x14ac:dyDescent="0.25">
      <c r="A148" s="19" t="s">
        <v>95</v>
      </c>
      <c r="B148" s="20" t="s">
        <v>96</v>
      </c>
      <c r="C148" s="21">
        <f t="shared" si="44"/>
        <v>40</v>
      </c>
      <c r="D148" s="21">
        <v>0</v>
      </c>
      <c r="E148" s="21">
        <v>0</v>
      </c>
      <c r="F148" s="21">
        <v>40</v>
      </c>
      <c r="G148" s="21">
        <v>0</v>
      </c>
      <c r="H148" s="21">
        <f t="shared" si="45"/>
        <v>40</v>
      </c>
      <c r="I148" s="21">
        <v>0</v>
      </c>
      <c r="J148" s="21">
        <v>0</v>
      </c>
      <c r="K148" s="21">
        <v>40</v>
      </c>
      <c r="L148" s="21">
        <v>0</v>
      </c>
      <c r="M148" s="22">
        <f t="shared" si="46"/>
        <v>100</v>
      </c>
      <c r="N148" s="22">
        <v>0</v>
      </c>
      <c r="O148" s="22">
        <v>0</v>
      </c>
      <c r="P148" s="22">
        <f t="shared" si="39"/>
        <v>100</v>
      </c>
      <c r="Q148" s="22"/>
    </row>
    <row r="149" spans="1:17" s="24" customFormat="1" ht="93" customHeight="1" x14ac:dyDescent="0.25">
      <c r="A149" s="19" t="s">
        <v>121</v>
      </c>
      <c r="B149" s="20" t="s">
        <v>387</v>
      </c>
      <c r="C149" s="21">
        <f t="shared" si="44"/>
        <v>581.29999999999995</v>
      </c>
      <c r="D149" s="21">
        <v>0</v>
      </c>
      <c r="E149" s="21">
        <v>0</v>
      </c>
      <c r="F149" s="21">
        <v>581.29999999999995</v>
      </c>
      <c r="G149" s="21">
        <v>0</v>
      </c>
      <c r="H149" s="21">
        <f>I149+J149+K149+L149</f>
        <v>581.20000000000005</v>
      </c>
      <c r="I149" s="21">
        <v>0</v>
      </c>
      <c r="J149" s="21">
        <v>0</v>
      </c>
      <c r="K149" s="21">
        <v>581.20000000000005</v>
      </c>
      <c r="L149" s="21">
        <v>0</v>
      </c>
      <c r="M149" s="22">
        <f t="shared" si="46"/>
        <v>99.982797178737329</v>
      </c>
      <c r="N149" s="22">
        <v>0</v>
      </c>
      <c r="O149" s="22">
        <v>0</v>
      </c>
      <c r="P149" s="22">
        <f t="shared" si="39"/>
        <v>99.982797178737329</v>
      </c>
      <c r="Q149" s="25" t="s">
        <v>388</v>
      </c>
    </row>
    <row r="150" spans="1:17" s="24" customFormat="1" ht="77.25" customHeight="1" x14ac:dyDescent="0.25">
      <c r="A150" s="19" t="s">
        <v>97</v>
      </c>
      <c r="B150" s="20" t="s">
        <v>389</v>
      </c>
      <c r="C150" s="21">
        <f t="shared" si="44"/>
        <v>9762.7999999999993</v>
      </c>
      <c r="D150" s="21">
        <v>0</v>
      </c>
      <c r="E150" s="21">
        <v>2333.4</v>
      </c>
      <c r="F150" s="21">
        <v>7429.4</v>
      </c>
      <c r="G150" s="21">
        <v>0</v>
      </c>
      <c r="H150" s="21">
        <f t="shared" si="45"/>
        <v>9762.7000000000007</v>
      </c>
      <c r="I150" s="21">
        <v>0</v>
      </c>
      <c r="J150" s="21">
        <v>2333.4</v>
      </c>
      <c r="K150" s="21">
        <v>7429.3</v>
      </c>
      <c r="L150" s="21">
        <v>0</v>
      </c>
      <c r="M150" s="22">
        <f t="shared" si="46"/>
        <v>99.998975703691585</v>
      </c>
      <c r="N150" s="22">
        <v>0</v>
      </c>
      <c r="O150" s="22">
        <f>J150/E150*100</f>
        <v>100</v>
      </c>
      <c r="P150" s="22">
        <f t="shared" si="39"/>
        <v>99.998653996285043</v>
      </c>
      <c r="Q150" s="25" t="s">
        <v>388</v>
      </c>
    </row>
    <row r="151" spans="1:17" s="24" customFormat="1" ht="31.5" customHeight="1" x14ac:dyDescent="0.25">
      <c r="A151" s="19" t="s">
        <v>98</v>
      </c>
      <c r="B151" s="20" t="s">
        <v>99</v>
      </c>
      <c r="C151" s="21">
        <f t="shared" si="44"/>
        <v>561.20000000000005</v>
      </c>
      <c r="D151" s="21">
        <v>0</v>
      </c>
      <c r="E151" s="21">
        <v>0</v>
      </c>
      <c r="F151" s="21">
        <v>561.20000000000005</v>
      </c>
      <c r="G151" s="21">
        <v>0</v>
      </c>
      <c r="H151" s="21">
        <f t="shared" si="45"/>
        <v>561.20000000000005</v>
      </c>
      <c r="I151" s="21">
        <v>0</v>
      </c>
      <c r="J151" s="21">
        <v>0</v>
      </c>
      <c r="K151" s="21">
        <v>561.20000000000005</v>
      </c>
      <c r="L151" s="21">
        <v>0</v>
      </c>
      <c r="M151" s="22">
        <f t="shared" si="46"/>
        <v>100</v>
      </c>
      <c r="N151" s="22">
        <v>0</v>
      </c>
      <c r="O151" s="22">
        <v>0</v>
      </c>
      <c r="P151" s="22">
        <f t="shared" si="39"/>
        <v>100</v>
      </c>
      <c r="Q151" s="22"/>
    </row>
    <row r="152" spans="1:17" s="24" customFormat="1" ht="33" customHeight="1" x14ac:dyDescent="0.25">
      <c r="A152" s="19" t="s">
        <v>100</v>
      </c>
      <c r="B152" s="20" t="s">
        <v>101</v>
      </c>
      <c r="C152" s="21">
        <f t="shared" si="44"/>
        <v>347</v>
      </c>
      <c r="D152" s="21">
        <v>0</v>
      </c>
      <c r="E152" s="21">
        <v>0</v>
      </c>
      <c r="F152" s="21">
        <v>347</v>
      </c>
      <c r="G152" s="21">
        <v>0</v>
      </c>
      <c r="H152" s="21">
        <f t="shared" si="45"/>
        <v>347</v>
      </c>
      <c r="I152" s="21">
        <v>0</v>
      </c>
      <c r="J152" s="21">
        <v>0</v>
      </c>
      <c r="K152" s="21">
        <v>347</v>
      </c>
      <c r="L152" s="21">
        <v>0</v>
      </c>
      <c r="M152" s="22">
        <f t="shared" si="46"/>
        <v>100</v>
      </c>
      <c r="N152" s="22">
        <v>0</v>
      </c>
      <c r="O152" s="22">
        <v>0</v>
      </c>
      <c r="P152" s="22">
        <f t="shared" si="39"/>
        <v>100</v>
      </c>
      <c r="Q152" s="22"/>
    </row>
    <row r="153" spans="1:17" s="24" customFormat="1" ht="20.25" customHeight="1" x14ac:dyDescent="0.25">
      <c r="A153" s="19" t="s">
        <v>102</v>
      </c>
      <c r="B153" s="20" t="s">
        <v>103</v>
      </c>
      <c r="C153" s="21">
        <f t="shared" si="44"/>
        <v>723.6</v>
      </c>
      <c r="D153" s="21">
        <v>0</v>
      </c>
      <c r="E153" s="21">
        <v>723.6</v>
      </c>
      <c r="F153" s="21">
        <v>0</v>
      </c>
      <c r="G153" s="21">
        <v>0</v>
      </c>
      <c r="H153" s="21">
        <f t="shared" si="45"/>
        <v>723.6</v>
      </c>
      <c r="I153" s="21">
        <v>0</v>
      </c>
      <c r="J153" s="21">
        <v>723.6</v>
      </c>
      <c r="K153" s="21">
        <v>0</v>
      </c>
      <c r="L153" s="21">
        <v>0</v>
      </c>
      <c r="M153" s="22">
        <f t="shared" si="46"/>
        <v>100</v>
      </c>
      <c r="N153" s="22">
        <v>0</v>
      </c>
      <c r="O153" s="22">
        <f>J153/E153*100</f>
        <v>100</v>
      </c>
      <c r="P153" s="22">
        <v>0</v>
      </c>
      <c r="Q153" s="22"/>
    </row>
    <row r="154" spans="1:17" s="24" customFormat="1" ht="31.5" customHeight="1" x14ac:dyDescent="0.25">
      <c r="A154" s="19" t="s">
        <v>104</v>
      </c>
      <c r="B154" s="20" t="s">
        <v>105</v>
      </c>
      <c r="C154" s="21">
        <f t="shared" si="44"/>
        <v>444</v>
      </c>
      <c r="D154" s="21">
        <v>0</v>
      </c>
      <c r="E154" s="21">
        <v>0</v>
      </c>
      <c r="F154" s="21">
        <v>444</v>
      </c>
      <c r="G154" s="21">
        <v>0</v>
      </c>
      <c r="H154" s="21">
        <f t="shared" si="45"/>
        <v>444</v>
      </c>
      <c r="I154" s="21">
        <v>0</v>
      </c>
      <c r="J154" s="21">
        <v>0</v>
      </c>
      <c r="K154" s="21">
        <v>444</v>
      </c>
      <c r="L154" s="21">
        <v>0</v>
      </c>
      <c r="M154" s="22">
        <f t="shared" si="46"/>
        <v>100</v>
      </c>
      <c r="N154" s="22">
        <v>0</v>
      </c>
      <c r="O154" s="22">
        <v>0</v>
      </c>
      <c r="P154" s="22">
        <f>K154/F154*100</f>
        <v>100</v>
      </c>
      <c r="Q154" s="22"/>
    </row>
    <row r="155" spans="1:17" s="2" customFormat="1" ht="18" customHeight="1" x14ac:dyDescent="0.25">
      <c r="A155" s="14">
        <v>7</v>
      </c>
      <c r="B155" s="15" t="s">
        <v>292</v>
      </c>
      <c r="C155" s="3">
        <f t="shared" ref="C155:L155" si="47">C156+C164+C166</f>
        <v>111986.90000000001</v>
      </c>
      <c r="D155" s="3">
        <f t="shared" si="47"/>
        <v>0</v>
      </c>
      <c r="E155" s="3">
        <f t="shared" si="47"/>
        <v>103661.90000000001</v>
      </c>
      <c r="F155" s="3">
        <f t="shared" si="47"/>
        <v>8325</v>
      </c>
      <c r="G155" s="3">
        <f t="shared" si="47"/>
        <v>0</v>
      </c>
      <c r="H155" s="3">
        <f t="shared" si="47"/>
        <v>111362.70000000001</v>
      </c>
      <c r="I155" s="3">
        <f t="shared" si="47"/>
        <v>0</v>
      </c>
      <c r="J155" s="3">
        <f t="shared" si="47"/>
        <v>103037.70000000001</v>
      </c>
      <c r="K155" s="3">
        <f t="shared" si="47"/>
        <v>8325</v>
      </c>
      <c r="L155" s="3" t="e">
        <f t="shared" si="47"/>
        <v>#REF!</v>
      </c>
      <c r="M155" s="3">
        <f t="shared" si="46"/>
        <v>99.442613377100358</v>
      </c>
      <c r="N155" s="3">
        <v>0</v>
      </c>
      <c r="O155" s="3">
        <f t="shared" ref="O155:O163" si="48">J155/E155*100</f>
        <v>99.397850126227667</v>
      </c>
      <c r="P155" s="3">
        <f>K155/F155*100</f>
        <v>100</v>
      </c>
      <c r="Q155" s="3"/>
    </row>
    <row r="156" spans="1:17" s="2" customFormat="1" ht="33.75" customHeight="1" x14ac:dyDescent="0.25">
      <c r="A156" s="14"/>
      <c r="B156" s="16" t="s">
        <v>51</v>
      </c>
      <c r="C156" s="17">
        <f>C157+C158+C159+C160+C161+C162+C163</f>
        <v>103661.90000000001</v>
      </c>
      <c r="D156" s="17">
        <f t="shared" ref="D156:L156" si="49">D157+D158+D159+D160+D161+D162+D163</f>
        <v>0</v>
      </c>
      <c r="E156" s="17">
        <f t="shared" si="49"/>
        <v>103661.90000000001</v>
      </c>
      <c r="F156" s="17">
        <f t="shared" si="49"/>
        <v>0</v>
      </c>
      <c r="G156" s="17">
        <f t="shared" si="49"/>
        <v>0</v>
      </c>
      <c r="H156" s="17">
        <f t="shared" si="49"/>
        <v>103037.70000000001</v>
      </c>
      <c r="I156" s="17">
        <f t="shared" si="49"/>
        <v>0</v>
      </c>
      <c r="J156" s="17">
        <f t="shared" si="49"/>
        <v>103037.70000000001</v>
      </c>
      <c r="K156" s="17">
        <f t="shared" si="49"/>
        <v>0</v>
      </c>
      <c r="L156" s="17">
        <f t="shared" si="49"/>
        <v>0</v>
      </c>
      <c r="M156" s="17">
        <f t="shared" si="46"/>
        <v>99.397850126227667</v>
      </c>
      <c r="N156" s="17">
        <v>0</v>
      </c>
      <c r="O156" s="17">
        <f t="shared" si="48"/>
        <v>99.397850126227667</v>
      </c>
      <c r="P156" s="17">
        <v>0</v>
      </c>
      <c r="Q156" s="17"/>
    </row>
    <row r="157" spans="1:17" s="2" customFormat="1" ht="76.5" customHeight="1" x14ac:dyDescent="0.25">
      <c r="A157" s="41" t="s">
        <v>125</v>
      </c>
      <c r="B157" s="20" t="s">
        <v>445</v>
      </c>
      <c r="C157" s="21">
        <f t="shared" ref="C157:C163" si="50">D157+E157+F157+G157</f>
        <v>89.9</v>
      </c>
      <c r="D157" s="21">
        <v>0</v>
      </c>
      <c r="E157" s="21">
        <v>89.9</v>
      </c>
      <c r="F157" s="21">
        <v>0</v>
      </c>
      <c r="G157" s="21">
        <v>0</v>
      </c>
      <c r="H157" s="21">
        <f>I157+J157+K157+L157</f>
        <v>88.4</v>
      </c>
      <c r="I157" s="21">
        <v>0</v>
      </c>
      <c r="J157" s="21">
        <v>88.4</v>
      </c>
      <c r="K157" s="21">
        <v>0</v>
      </c>
      <c r="L157" s="21">
        <v>0</v>
      </c>
      <c r="M157" s="22">
        <f t="shared" si="46"/>
        <v>98.33147942157953</v>
      </c>
      <c r="N157" s="22">
        <v>0</v>
      </c>
      <c r="O157" s="22">
        <f t="shared" si="48"/>
        <v>98.33147942157953</v>
      </c>
      <c r="P157" s="22">
        <v>0</v>
      </c>
      <c r="Q157" s="25" t="s">
        <v>447</v>
      </c>
    </row>
    <row r="158" spans="1:17" s="2" customFormat="1" ht="76.5" customHeight="1" x14ac:dyDescent="0.25">
      <c r="A158" s="41" t="s">
        <v>80</v>
      </c>
      <c r="B158" s="20" t="s">
        <v>446</v>
      </c>
      <c r="C158" s="21">
        <f t="shared" si="50"/>
        <v>70.3</v>
      </c>
      <c r="D158" s="21">
        <v>0</v>
      </c>
      <c r="E158" s="21">
        <v>70.3</v>
      </c>
      <c r="F158" s="21">
        <v>0</v>
      </c>
      <c r="G158" s="21">
        <v>0</v>
      </c>
      <c r="H158" s="21">
        <f t="shared" ref="H158:H163" si="51">I158+J158+K158+L158</f>
        <v>68.900000000000006</v>
      </c>
      <c r="I158" s="21">
        <v>0</v>
      </c>
      <c r="J158" s="21">
        <v>68.900000000000006</v>
      </c>
      <c r="K158" s="21">
        <v>0</v>
      </c>
      <c r="L158" s="21">
        <v>0</v>
      </c>
      <c r="M158" s="22">
        <f t="shared" si="46"/>
        <v>98.008534850640132</v>
      </c>
      <c r="N158" s="22">
        <v>0</v>
      </c>
      <c r="O158" s="22">
        <f t="shared" si="48"/>
        <v>98.008534850640132</v>
      </c>
      <c r="P158" s="22">
        <v>0</v>
      </c>
      <c r="Q158" s="25" t="s">
        <v>448</v>
      </c>
    </row>
    <row r="159" spans="1:17" s="2" customFormat="1" ht="60" customHeight="1" x14ac:dyDescent="0.25">
      <c r="A159" s="41" t="s">
        <v>114</v>
      </c>
      <c r="B159" s="20" t="s">
        <v>293</v>
      </c>
      <c r="C159" s="21">
        <f t="shared" si="50"/>
        <v>39607.599999999999</v>
      </c>
      <c r="D159" s="21">
        <v>0</v>
      </c>
      <c r="E159" s="21">
        <v>39607.599999999999</v>
      </c>
      <c r="F159" s="21">
        <v>0</v>
      </c>
      <c r="G159" s="21">
        <v>0</v>
      </c>
      <c r="H159" s="21">
        <f t="shared" si="51"/>
        <v>39273.699999999997</v>
      </c>
      <c r="I159" s="21">
        <v>0</v>
      </c>
      <c r="J159" s="21">
        <v>39273.699999999997</v>
      </c>
      <c r="K159" s="21">
        <v>0</v>
      </c>
      <c r="L159" s="21">
        <v>0</v>
      </c>
      <c r="M159" s="22">
        <f t="shared" si="46"/>
        <v>99.15697997354043</v>
      </c>
      <c r="N159" s="22">
        <v>0</v>
      </c>
      <c r="O159" s="22">
        <f t="shared" si="48"/>
        <v>99.15697997354043</v>
      </c>
      <c r="P159" s="22">
        <v>0</v>
      </c>
      <c r="Q159" s="25" t="s">
        <v>449</v>
      </c>
    </row>
    <row r="160" spans="1:17" s="2" customFormat="1" ht="91.5" customHeight="1" x14ac:dyDescent="0.25">
      <c r="A160" s="41" t="s">
        <v>116</v>
      </c>
      <c r="B160" s="20" t="s">
        <v>294</v>
      </c>
      <c r="C160" s="21">
        <f t="shared" si="50"/>
        <v>54065.4</v>
      </c>
      <c r="D160" s="21">
        <v>0</v>
      </c>
      <c r="E160" s="21">
        <v>54065.4</v>
      </c>
      <c r="F160" s="21">
        <v>0</v>
      </c>
      <c r="G160" s="21">
        <v>0</v>
      </c>
      <c r="H160" s="21">
        <f t="shared" si="51"/>
        <v>53778</v>
      </c>
      <c r="I160" s="21">
        <v>0</v>
      </c>
      <c r="J160" s="21">
        <v>53778</v>
      </c>
      <c r="K160" s="21">
        <v>0</v>
      </c>
      <c r="L160" s="21">
        <v>0</v>
      </c>
      <c r="M160" s="22">
        <f t="shared" si="46"/>
        <v>99.468421578310711</v>
      </c>
      <c r="N160" s="22">
        <v>0</v>
      </c>
      <c r="O160" s="22">
        <f t="shared" si="48"/>
        <v>99.468421578310711</v>
      </c>
      <c r="P160" s="22">
        <v>0</v>
      </c>
      <c r="Q160" s="25" t="s">
        <v>450</v>
      </c>
    </row>
    <row r="161" spans="1:17" s="2" customFormat="1" ht="47.25" customHeight="1" x14ac:dyDescent="0.25">
      <c r="A161" s="41" t="s">
        <v>94</v>
      </c>
      <c r="B161" s="20" t="s">
        <v>295</v>
      </c>
      <c r="C161" s="21">
        <f t="shared" si="50"/>
        <v>8828.6</v>
      </c>
      <c r="D161" s="21">
        <v>0</v>
      </c>
      <c r="E161" s="21">
        <v>8828.6</v>
      </c>
      <c r="F161" s="21">
        <v>0</v>
      </c>
      <c r="G161" s="21">
        <v>0</v>
      </c>
      <c r="H161" s="21">
        <f t="shared" si="51"/>
        <v>8828.6</v>
      </c>
      <c r="I161" s="21">
        <v>0</v>
      </c>
      <c r="J161" s="21">
        <v>8828.6</v>
      </c>
      <c r="K161" s="21">
        <v>0</v>
      </c>
      <c r="L161" s="21">
        <v>0</v>
      </c>
      <c r="M161" s="22">
        <f t="shared" si="46"/>
        <v>100</v>
      </c>
      <c r="N161" s="22">
        <v>0</v>
      </c>
      <c r="O161" s="22">
        <f t="shared" si="48"/>
        <v>100</v>
      </c>
      <c r="P161" s="22">
        <v>0</v>
      </c>
      <c r="Q161" s="22"/>
    </row>
    <row r="162" spans="1:17" s="2" customFormat="1" ht="183.75" customHeight="1" x14ac:dyDescent="0.25">
      <c r="A162" s="41" t="s">
        <v>95</v>
      </c>
      <c r="B162" s="20" t="s">
        <v>296</v>
      </c>
      <c r="C162" s="21">
        <f t="shared" si="50"/>
        <v>984.5</v>
      </c>
      <c r="D162" s="21">
        <v>0</v>
      </c>
      <c r="E162" s="21">
        <v>984.5</v>
      </c>
      <c r="F162" s="21">
        <v>0</v>
      </c>
      <c r="G162" s="21">
        <v>0</v>
      </c>
      <c r="H162" s="21">
        <f t="shared" si="51"/>
        <v>984.5</v>
      </c>
      <c r="I162" s="21">
        <v>0</v>
      </c>
      <c r="J162" s="21">
        <v>984.5</v>
      </c>
      <c r="K162" s="21">
        <v>0</v>
      </c>
      <c r="L162" s="21">
        <v>0</v>
      </c>
      <c r="M162" s="22">
        <f t="shared" si="46"/>
        <v>100</v>
      </c>
      <c r="N162" s="22">
        <v>0</v>
      </c>
      <c r="O162" s="22">
        <f t="shared" si="48"/>
        <v>100</v>
      </c>
      <c r="P162" s="22">
        <v>0</v>
      </c>
      <c r="Q162" s="22"/>
    </row>
    <row r="163" spans="1:17" s="2" customFormat="1" ht="138" customHeight="1" x14ac:dyDescent="0.25">
      <c r="A163" s="41" t="s">
        <v>97</v>
      </c>
      <c r="B163" s="20" t="s">
        <v>297</v>
      </c>
      <c r="C163" s="21">
        <f t="shared" si="50"/>
        <v>15.6</v>
      </c>
      <c r="D163" s="21">
        <v>0</v>
      </c>
      <c r="E163" s="21">
        <v>15.6</v>
      </c>
      <c r="F163" s="21">
        <v>0</v>
      </c>
      <c r="G163" s="21">
        <v>0</v>
      </c>
      <c r="H163" s="21">
        <f t="shared" si="51"/>
        <v>15.6</v>
      </c>
      <c r="I163" s="21">
        <v>0</v>
      </c>
      <c r="J163" s="21">
        <v>15.6</v>
      </c>
      <c r="K163" s="21">
        <v>0</v>
      </c>
      <c r="L163" s="21">
        <v>0</v>
      </c>
      <c r="M163" s="22">
        <f t="shared" si="46"/>
        <v>100</v>
      </c>
      <c r="N163" s="22">
        <v>0</v>
      </c>
      <c r="O163" s="22">
        <f t="shared" si="48"/>
        <v>100</v>
      </c>
      <c r="P163" s="22">
        <v>0</v>
      </c>
      <c r="Q163" s="22"/>
    </row>
    <row r="164" spans="1:17" s="18" customFormat="1" ht="78.75" customHeight="1" x14ac:dyDescent="0.25">
      <c r="A164" s="14"/>
      <c r="B164" s="16" t="s">
        <v>353</v>
      </c>
      <c r="C164" s="17">
        <f>C165</f>
        <v>233</v>
      </c>
      <c r="D164" s="17">
        <f t="shared" ref="D164:L164" si="52">D165</f>
        <v>0</v>
      </c>
      <c r="E164" s="17">
        <f t="shared" si="52"/>
        <v>0</v>
      </c>
      <c r="F164" s="17">
        <f t="shared" si="52"/>
        <v>233</v>
      </c>
      <c r="G164" s="17">
        <f t="shared" si="52"/>
        <v>0</v>
      </c>
      <c r="H164" s="17">
        <f t="shared" si="52"/>
        <v>233</v>
      </c>
      <c r="I164" s="17">
        <f t="shared" si="52"/>
        <v>0</v>
      </c>
      <c r="J164" s="17">
        <f t="shared" si="52"/>
        <v>0</v>
      </c>
      <c r="K164" s="17">
        <f t="shared" si="52"/>
        <v>233</v>
      </c>
      <c r="L164" s="17">
        <f t="shared" si="52"/>
        <v>0</v>
      </c>
      <c r="M164" s="3">
        <f t="shared" si="46"/>
        <v>100</v>
      </c>
      <c r="N164" s="17">
        <v>0</v>
      </c>
      <c r="O164" s="17">
        <v>0</v>
      </c>
      <c r="P164" s="17">
        <f t="shared" ref="P164:P169" si="53">K164/F164*100</f>
        <v>100</v>
      </c>
      <c r="Q164" s="17"/>
    </row>
    <row r="165" spans="1:17" ht="30" customHeight="1" x14ac:dyDescent="0.25">
      <c r="A165" s="33" t="s">
        <v>79</v>
      </c>
      <c r="B165" s="20" t="s">
        <v>298</v>
      </c>
      <c r="C165" s="21">
        <f>D165+E165+F165+G165</f>
        <v>233</v>
      </c>
      <c r="D165" s="21">
        <v>0</v>
      </c>
      <c r="E165" s="21">
        <v>0</v>
      </c>
      <c r="F165" s="21">
        <v>233</v>
      </c>
      <c r="G165" s="21">
        <v>0</v>
      </c>
      <c r="H165" s="21">
        <f>I165+J165+K165</f>
        <v>233</v>
      </c>
      <c r="I165" s="21">
        <v>0</v>
      </c>
      <c r="J165" s="21">
        <v>0</v>
      </c>
      <c r="K165" s="21">
        <v>233</v>
      </c>
      <c r="L165" s="42">
        <v>0</v>
      </c>
      <c r="M165" s="22">
        <f t="shared" si="46"/>
        <v>100</v>
      </c>
      <c r="N165" s="22">
        <v>0</v>
      </c>
      <c r="O165" s="22">
        <v>0</v>
      </c>
      <c r="P165" s="22">
        <f t="shared" si="53"/>
        <v>100</v>
      </c>
      <c r="Q165" s="22"/>
    </row>
    <row r="166" spans="1:17" s="18" customFormat="1" ht="60.75" customHeight="1" x14ac:dyDescent="0.25">
      <c r="A166" s="14"/>
      <c r="B166" s="16" t="s">
        <v>52</v>
      </c>
      <c r="C166" s="17">
        <f>C167+C168</f>
        <v>8092</v>
      </c>
      <c r="D166" s="17">
        <f t="shared" ref="D166:K166" si="54">D167+D168</f>
        <v>0</v>
      </c>
      <c r="E166" s="17">
        <f t="shared" si="54"/>
        <v>0</v>
      </c>
      <c r="F166" s="17">
        <f t="shared" si="54"/>
        <v>8092</v>
      </c>
      <c r="G166" s="17">
        <f t="shared" si="54"/>
        <v>0</v>
      </c>
      <c r="H166" s="17">
        <f t="shared" si="54"/>
        <v>8092</v>
      </c>
      <c r="I166" s="17">
        <f t="shared" si="54"/>
        <v>0</v>
      </c>
      <c r="J166" s="17">
        <f t="shared" si="54"/>
        <v>0</v>
      </c>
      <c r="K166" s="17">
        <f t="shared" si="54"/>
        <v>8092</v>
      </c>
      <c r="L166" s="17" t="e">
        <f>L167+L168+#REF!</f>
        <v>#REF!</v>
      </c>
      <c r="M166" s="17">
        <f t="shared" si="46"/>
        <v>100</v>
      </c>
      <c r="N166" s="17">
        <v>0</v>
      </c>
      <c r="O166" s="17">
        <v>0</v>
      </c>
      <c r="P166" s="17">
        <f t="shared" si="53"/>
        <v>100</v>
      </c>
      <c r="Q166" s="17"/>
    </row>
    <row r="167" spans="1:17" ht="74.25" customHeight="1" x14ac:dyDescent="0.25">
      <c r="A167" s="41" t="s">
        <v>79</v>
      </c>
      <c r="B167" s="20" t="s">
        <v>299</v>
      </c>
      <c r="C167" s="21">
        <f>D167+E167+F167+G167</f>
        <v>7408</v>
      </c>
      <c r="D167" s="21">
        <v>0</v>
      </c>
      <c r="E167" s="21">
        <v>0</v>
      </c>
      <c r="F167" s="21">
        <v>7408</v>
      </c>
      <c r="G167" s="21">
        <v>0</v>
      </c>
      <c r="H167" s="21">
        <f>I167+J167+K167+L167</f>
        <v>7408</v>
      </c>
      <c r="I167" s="21">
        <v>0</v>
      </c>
      <c r="J167" s="21">
        <v>0</v>
      </c>
      <c r="K167" s="21">
        <v>7408</v>
      </c>
      <c r="L167" s="21">
        <v>0</v>
      </c>
      <c r="M167" s="22">
        <f t="shared" si="46"/>
        <v>100</v>
      </c>
      <c r="N167" s="22">
        <v>0</v>
      </c>
      <c r="O167" s="22">
        <v>0</v>
      </c>
      <c r="P167" s="22">
        <f t="shared" si="53"/>
        <v>100</v>
      </c>
      <c r="Q167" s="22"/>
    </row>
    <row r="168" spans="1:17" ht="62.25" customHeight="1" x14ac:dyDescent="0.25">
      <c r="A168" s="41" t="s">
        <v>80</v>
      </c>
      <c r="B168" s="20" t="s">
        <v>300</v>
      </c>
      <c r="C168" s="21">
        <f>D168+E168+F168+G168</f>
        <v>684</v>
      </c>
      <c r="D168" s="21">
        <v>0</v>
      </c>
      <c r="E168" s="21">
        <v>0</v>
      </c>
      <c r="F168" s="21">
        <v>684</v>
      </c>
      <c r="G168" s="21">
        <v>0</v>
      </c>
      <c r="H168" s="21">
        <v>684</v>
      </c>
      <c r="I168" s="21">
        <v>0</v>
      </c>
      <c r="J168" s="21">
        <v>0</v>
      </c>
      <c r="K168" s="21">
        <v>684</v>
      </c>
      <c r="L168" s="21">
        <v>0</v>
      </c>
      <c r="M168" s="22">
        <f t="shared" si="46"/>
        <v>100</v>
      </c>
      <c r="N168" s="22">
        <v>0</v>
      </c>
      <c r="O168" s="22">
        <v>0</v>
      </c>
      <c r="P168" s="22">
        <f t="shared" si="53"/>
        <v>100</v>
      </c>
      <c r="Q168" s="22"/>
    </row>
    <row r="169" spans="1:17" s="2" customFormat="1" ht="44.25" customHeight="1" x14ac:dyDescent="0.25">
      <c r="A169" s="14">
        <v>8</v>
      </c>
      <c r="B169" s="15" t="s">
        <v>110</v>
      </c>
      <c r="C169" s="3">
        <f>C170</f>
        <v>10.5</v>
      </c>
      <c r="D169" s="3">
        <f t="shared" ref="D169:L170" si="55">D170</f>
        <v>0</v>
      </c>
      <c r="E169" s="3">
        <f t="shared" si="55"/>
        <v>0</v>
      </c>
      <c r="F169" s="3">
        <f t="shared" si="55"/>
        <v>10.5</v>
      </c>
      <c r="G169" s="3">
        <f t="shared" si="55"/>
        <v>0</v>
      </c>
      <c r="H169" s="3">
        <f t="shared" si="55"/>
        <v>10.5</v>
      </c>
      <c r="I169" s="3">
        <f t="shared" si="55"/>
        <v>0</v>
      </c>
      <c r="J169" s="3">
        <f t="shared" si="55"/>
        <v>0</v>
      </c>
      <c r="K169" s="3">
        <f t="shared" si="55"/>
        <v>10.5</v>
      </c>
      <c r="L169" s="3">
        <f t="shared" si="55"/>
        <v>0</v>
      </c>
      <c r="M169" s="3">
        <f t="shared" si="46"/>
        <v>100</v>
      </c>
      <c r="N169" s="3">
        <v>0</v>
      </c>
      <c r="O169" s="3">
        <v>0</v>
      </c>
      <c r="P169" s="3">
        <f t="shared" si="53"/>
        <v>100</v>
      </c>
      <c r="Q169" s="3"/>
    </row>
    <row r="170" spans="1:17" s="18" customFormat="1" ht="18.75" customHeight="1" x14ac:dyDescent="0.25">
      <c r="A170" s="14"/>
      <c r="B170" s="16" t="s">
        <v>13</v>
      </c>
      <c r="C170" s="17">
        <f>C171</f>
        <v>10.5</v>
      </c>
      <c r="D170" s="17">
        <f t="shared" si="55"/>
        <v>0</v>
      </c>
      <c r="E170" s="17">
        <f t="shared" si="55"/>
        <v>0</v>
      </c>
      <c r="F170" s="17">
        <f t="shared" si="55"/>
        <v>10.5</v>
      </c>
      <c r="G170" s="17">
        <f t="shared" si="55"/>
        <v>0</v>
      </c>
      <c r="H170" s="17">
        <f t="shared" si="55"/>
        <v>10.5</v>
      </c>
      <c r="I170" s="17">
        <f t="shared" si="55"/>
        <v>0</v>
      </c>
      <c r="J170" s="17">
        <f t="shared" si="55"/>
        <v>0</v>
      </c>
      <c r="K170" s="17">
        <f t="shared" si="55"/>
        <v>10.5</v>
      </c>
      <c r="L170" s="17">
        <f t="shared" si="55"/>
        <v>0</v>
      </c>
      <c r="M170" s="17">
        <v>0</v>
      </c>
      <c r="N170" s="17">
        <v>0</v>
      </c>
      <c r="O170" s="17">
        <v>0</v>
      </c>
      <c r="P170" s="17">
        <v>0</v>
      </c>
      <c r="Q170" s="17"/>
    </row>
    <row r="171" spans="1:17" ht="30.75" customHeight="1" x14ac:dyDescent="0.25">
      <c r="A171" s="33" t="s">
        <v>384</v>
      </c>
      <c r="B171" s="43" t="s">
        <v>109</v>
      </c>
      <c r="C171" s="22">
        <f>D171+E171+F171</f>
        <v>10.5</v>
      </c>
      <c r="D171" s="22">
        <v>0</v>
      </c>
      <c r="E171" s="22">
        <v>0</v>
      </c>
      <c r="F171" s="22">
        <v>10.5</v>
      </c>
      <c r="G171" s="22">
        <v>0</v>
      </c>
      <c r="H171" s="22">
        <f>I171+J171+K171</f>
        <v>10.5</v>
      </c>
      <c r="I171" s="22">
        <v>0</v>
      </c>
      <c r="J171" s="22">
        <v>0</v>
      </c>
      <c r="K171" s="22">
        <v>10.5</v>
      </c>
      <c r="L171" s="22">
        <v>0</v>
      </c>
      <c r="M171" s="22">
        <f t="shared" ref="M171:M210" si="56">H171/C171*100</f>
        <v>100</v>
      </c>
      <c r="N171" s="22">
        <v>0</v>
      </c>
      <c r="O171" s="22">
        <v>0</v>
      </c>
      <c r="P171" s="22">
        <f t="shared" ref="P171:P195" si="57">K171/F171*100</f>
        <v>100</v>
      </c>
      <c r="Q171" s="22"/>
    </row>
    <row r="172" spans="1:17" s="2" customFormat="1" ht="16.5" customHeight="1" x14ac:dyDescent="0.25">
      <c r="A172" s="14">
        <v>9</v>
      </c>
      <c r="B172" s="15" t="s">
        <v>136</v>
      </c>
      <c r="C172" s="3">
        <f>C173</f>
        <v>10.8</v>
      </c>
      <c r="D172" s="3">
        <f t="shared" ref="D172:K173" si="58">D173</f>
        <v>0</v>
      </c>
      <c r="E172" s="3">
        <f t="shared" si="58"/>
        <v>0</v>
      </c>
      <c r="F172" s="3">
        <f t="shared" si="58"/>
        <v>10.8</v>
      </c>
      <c r="G172" s="3">
        <v>0</v>
      </c>
      <c r="H172" s="3">
        <f t="shared" si="58"/>
        <v>10.8</v>
      </c>
      <c r="I172" s="3">
        <f t="shared" si="58"/>
        <v>0</v>
      </c>
      <c r="J172" s="3">
        <f t="shared" si="58"/>
        <v>0</v>
      </c>
      <c r="K172" s="3">
        <f t="shared" si="58"/>
        <v>10.8</v>
      </c>
      <c r="L172" s="3">
        <v>0</v>
      </c>
      <c r="M172" s="3">
        <f t="shared" si="56"/>
        <v>100</v>
      </c>
      <c r="N172" s="3">
        <v>0</v>
      </c>
      <c r="O172" s="3">
        <v>0</v>
      </c>
      <c r="P172" s="3">
        <f t="shared" si="57"/>
        <v>100</v>
      </c>
      <c r="Q172" s="3"/>
    </row>
    <row r="173" spans="1:17" s="18" customFormat="1" ht="18.75" customHeight="1" x14ac:dyDescent="0.25">
      <c r="A173" s="14"/>
      <c r="B173" s="16" t="s">
        <v>13</v>
      </c>
      <c r="C173" s="17">
        <f>C174</f>
        <v>10.8</v>
      </c>
      <c r="D173" s="17">
        <f t="shared" si="58"/>
        <v>0</v>
      </c>
      <c r="E173" s="17">
        <f t="shared" si="58"/>
        <v>0</v>
      </c>
      <c r="F173" s="17">
        <f t="shared" si="58"/>
        <v>10.8</v>
      </c>
      <c r="G173" s="17">
        <v>0</v>
      </c>
      <c r="H173" s="17">
        <f t="shared" si="58"/>
        <v>10.8</v>
      </c>
      <c r="I173" s="17">
        <f t="shared" si="58"/>
        <v>0</v>
      </c>
      <c r="J173" s="17">
        <f t="shared" si="58"/>
        <v>0</v>
      </c>
      <c r="K173" s="17">
        <f t="shared" si="58"/>
        <v>10.8</v>
      </c>
      <c r="L173" s="17">
        <v>0</v>
      </c>
      <c r="M173" s="17">
        <f t="shared" si="56"/>
        <v>100</v>
      </c>
      <c r="N173" s="17">
        <v>0</v>
      </c>
      <c r="O173" s="17">
        <v>0</v>
      </c>
      <c r="P173" s="17">
        <f t="shared" si="57"/>
        <v>100</v>
      </c>
      <c r="Q173" s="17"/>
    </row>
    <row r="174" spans="1:17" s="2" customFormat="1" ht="62.25" customHeight="1" x14ac:dyDescent="0.25">
      <c r="A174" s="14" t="s">
        <v>95</v>
      </c>
      <c r="B174" s="20" t="s">
        <v>137</v>
      </c>
      <c r="C174" s="22">
        <f>D174+E174+F174</f>
        <v>10.8</v>
      </c>
      <c r="D174" s="22">
        <v>0</v>
      </c>
      <c r="E174" s="22">
        <v>0</v>
      </c>
      <c r="F174" s="22">
        <v>10.8</v>
      </c>
      <c r="G174" s="22">
        <v>0</v>
      </c>
      <c r="H174" s="22">
        <f>I174+J174+K174</f>
        <v>10.8</v>
      </c>
      <c r="I174" s="22">
        <v>0</v>
      </c>
      <c r="J174" s="22">
        <v>0</v>
      </c>
      <c r="K174" s="22">
        <v>10.8</v>
      </c>
      <c r="L174" s="22">
        <v>0</v>
      </c>
      <c r="M174" s="22">
        <f t="shared" si="56"/>
        <v>100</v>
      </c>
      <c r="N174" s="22">
        <v>0</v>
      </c>
      <c r="O174" s="22">
        <v>0</v>
      </c>
      <c r="P174" s="22">
        <f t="shared" si="57"/>
        <v>100</v>
      </c>
      <c r="Q174" s="22"/>
    </row>
    <row r="175" spans="1:17" s="2" customFormat="1" ht="32.25" customHeight="1" x14ac:dyDescent="0.25">
      <c r="A175" s="14">
        <v>10</v>
      </c>
      <c r="B175" s="15" t="s">
        <v>7</v>
      </c>
      <c r="C175" s="3">
        <f>C176+C179</f>
        <v>5682.7</v>
      </c>
      <c r="D175" s="3">
        <f t="shared" ref="D175:L175" si="59">D176+D179</f>
        <v>0</v>
      </c>
      <c r="E175" s="3">
        <f t="shared" si="59"/>
        <v>0</v>
      </c>
      <c r="F175" s="3">
        <f t="shared" si="59"/>
        <v>5682.7</v>
      </c>
      <c r="G175" s="3">
        <f t="shared" si="59"/>
        <v>0</v>
      </c>
      <c r="H175" s="3">
        <f t="shared" si="59"/>
        <v>5682.7</v>
      </c>
      <c r="I175" s="3">
        <f t="shared" si="59"/>
        <v>0</v>
      </c>
      <c r="J175" s="3">
        <f t="shared" si="59"/>
        <v>0</v>
      </c>
      <c r="K175" s="3">
        <f t="shared" si="59"/>
        <v>5682.7</v>
      </c>
      <c r="L175" s="3">
        <f t="shared" si="59"/>
        <v>0</v>
      </c>
      <c r="M175" s="3">
        <f t="shared" si="56"/>
        <v>100</v>
      </c>
      <c r="N175" s="3">
        <v>0</v>
      </c>
      <c r="O175" s="3">
        <v>0</v>
      </c>
      <c r="P175" s="3">
        <f t="shared" si="57"/>
        <v>100</v>
      </c>
      <c r="Q175" s="3"/>
    </row>
    <row r="176" spans="1:17" s="18" customFormat="1" ht="29.25" customHeight="1" x14ac:dyDescent="0.25">
      <c r="A176" s="14"/>
      <c r="B176" s="16" t="s">
        <v>182</v>
      </c>
      <c r="C176" s="17">
        <f>C177+C178</f>
        <v>353.2</v>
      </c>
      <c r="D176" s="17">
        <f t="shared" ref="D176:L176" si="60">D177+D178</f>
        <v>0</v>
      </c>
      <c r="E176" s="17">
        <f t="shared" si="60"/>
        <v>0</v>
      </c>
      <c r="F176" s="17">
        <f t="shared" si="60"/>
        <v>353.2</v>
      </c>
      <c r="G176" s="17">
        <f t="shared" si="60"/>
        <v>0</v>
      </c>
      <c r="H176" s="17">
        <f t="shared" si="60"/>
        <v>353.2</v>
      </c>
      <c r="I176" s="17">
        <f t="shared" si="60"/>
        <v>0</v>
      </c>
      <c r="J176" s="17">
        <f t="shared" si="60"/>
        <v>0</v>
      </c>
      <c r="K176" s="17">
        <f t="shared" si="60"/>
        <v>353.2</v>
      </c>
      <c r="L176" s="17">
        <f t="shared" si="60"/>
        <v>0</v>
      </c>
      <c r="M176" s="17">
        <f t="shared" si="56"/>
        <v>100</v>
      </c>
      <c r="N176" s="17">
        <v>0</v>
      </c>
      <c r="O176" s="17">
        <v>0</v>
      </c>
      <c r="P176" s="17">
        <f t="shared" si="57"/>
        <v>100</v>
      </c>
      <c r="Q176" s="17"/>
    </row>
    <row r="177" spans="1:17" s="18" customFormat="1" ht="153.75" customHeight="1" x14ac:dyDescent="0.25">
      <c r="A177" s="41" t="s">
        <v>79</v>
      </c>
      <c r="B177" s="20" t="s">
        <v>183</v>
      </c>
      <c r="C177" s="22">
        <f>D177+E177+F177+G177</f>
        <v>282</v>
      </c>
      <c r="D177" s="22">
        <v>0</v>
      </c>
      <c r="E177" s="22">
        <v>0</v>
      </c>
      <c r="F177" s="22">
        <v>282</v>
      </c>
      <c r="G177" s="22">
        <v>0</v>
      </c>
      <c r="H177" s="22">
        <f>I177+J177+K177+L177</f>
        <v>282</v>
      </c>
      <c r="I177" s="22">
        <v>0</v>
      </c>
      <c r="J177" s="22">
        <v>0</v>
      </c>
      <c r="K177" s="22">
        <v>282</v>
      </c>
      <c r="L177" s="22">
        <v>0</v>
      </c>
      <c r="M177" s="22">
        <f t="shared" si="56"/>
        <v>100</v>
      </c>
      <c r="N177" s="22">
        <v>0</v>
      </c>
      <c r="O177" s="22">
        <v>0</v>
      </c>
      <c r="P177" s="22">
        <f t="shared" si="57"/>
        <v>100</v>
      </c>
      <c r="Q177" s="22"/>
    </row>
    <row r="178" spans="1:17" ht="45.75" customHeight="1" x14ac:dyDescent="0.25">
      <c r="A178" s="41" t="s">
        <v>97</v>
      </c>
      <c r="B178" s="20" t="s">
        <v>184</v>
      </c>
      <c r="C178" s="22">
        <f>D178+E178+F178+G178</f>
        <v>71.2</v>
      </c>
      <c r="D178" s="22">
        <v>0</v>
      </c>
      <c r="E178" s="22">
        <v>0</v>
      </c>
      <c r="F178" s="22">
        <v>71.2</v>
      </c>
      <c r="G178" s="22">
        <v>0</v>
      </c>
      <c r="H178" s="22">
        <f>I178+J178+K178+L178</f>
        <v>71.2</v>
      </c>
      <c r="I178" s="22">
        <v>0</v>
      </c>
      <c r="J178" s="22">
        <v>0</v>
      </c>
      <c r="K178" s="22">
        <v>71.2</v>
      </c>
      <c r="L178" s="22">
        <v>0</v>
      </c>
      <c r="M178" s="22">
        <f t="shared" si="56"/>
        <v>100</v>
      </c>
      <c r="N178" s="22">
        <v>0</v>
      </c>
      <c r="O178" s="22">
        <v>0</v>
      </c>
      <c r="P178" s="22">
        <f t="shared" si="57"/>
        <v>100</v>
      </c>
      <c r="Q178" s="22"/>
    </row>
    <row r="179" spans="1:17" s="2" customFormat="1" ht="57.75" customHeight="1" x14ac:dyDescent="0.25">
      <c r="A179" s="14"/>
      <c r="B179" s="15" t="s">
        <v>185</v>
      </c>
      <c r="C179" s="3">
        <f>C180</f>
        <v>5329.5</v>
      </c>
      <c r="D179" s="3">
        <f t="shared" ref="D179:K179" si="61">D180</f>
        <v>0</v>
      </c>
      <c r="E179" s="3">
        <f t="shared" si="61"/>
        <v>0</v>
      </c>
      <c r="F179" s="3">
        <f t="shared" si="61"/>
        <v>5329.5</v>
      </c>
      <c r="G179" s="3">
        <v>0</v>
      </c>
      <c r="H179" s="3">
        <f t="shared" si="61"/>
        <v>5329.5</v>
      </c>
      <c r="I179" s="3">
        <f t="shared" si="61"/>
        <v>0</v>
      </c>
      <c r="J179" s="3">
        <f t="shared" si="61"/>
        <v>0</v>
      </c>
      <c r="K179" s="3">
        <f t="shared" si="61"/>
        <v>5329.5</v>
      </c>
      <c r="L179" s="3">
        <v>0</v>
      </c>
      <c r="M179" s="3">
        <f t="shared" si="56"/>
        <v>100</v>
      </c>
      <c r="N179" s="3">
        <v>0</v>
      </c>
      <c r="O179" s="3">
        <v>0</v>
      </c>
      <c r="P179" s="3">
        <f t="shared" si="57"/>
        <v>100</v>
      </c>
      <c r="Q179" s="3"/>
    </row>
    <row r="180" spans="1:17" ht="61.5" customHeight="1" x14ac:dyDescent="0.25">
      <c r="A180" s="41" t="s">
        <v>79</v>
      </c>
      <c r="B180" s="20" t="s">
        <v>186</v>
      </c>
      <c r="C180" s="22">
        <f>D180+E180+F180+G180</f>
        <v>5329.5</v>
      </c>
      <c r="D180" s="22">
        <v>0</v>
      </c>
      <c r="E180" s="22">
        <v>0</v>
      </c>
      <c r="F180" s="22">
        <v>5329.5</v>
      </c>
      <c r="G180" s="22">
        <v>0</v>
      </c>
      <c r="H180" s="22">
        <f>I180+J180+K180+L180</f>
        <v>5329.5</v>
      </c>
      <c r="I180" s="22">
        <v>0</v>
      </c>
      <c r="J180" s="22">
        <v>0</v>
      </c>
      <c r="K180" s="22">
        <v>5329.5</v>
      </c>
      <c r="L180" s="22">
        <v>0</v>
      </c>
      <c r="M180" s="22">
        <f t="shared" si="56"/>
        <v>100</v>
      </c>
      <c r="N180" s="22">
        <v>0</v>
      </c>
      <c r="O180" s="22">
        <v>0</v>
      </c>
      <c r="P180" s="22">
        <f t="shared" si="57"/>
        <v>100</v>
      </c>
      <c r="Q180" s="22"/>
    </row>
    <row r="181" spans="1:17" s="2" customFormat="1" ht="30.75" customHeight="1" x14ac:dyDescent="0.25">
      <c r="A181" s="14">
        <v>11</v>
      </c>
      <c r="B181" s="15" t="s">
        <v>122</v>
      </c>
      <c r="C181" s="3">
        <f>C182</f>
        <v>282.5</v>
      </c>
      <c r="D181" s="3">
        <f t="shared" ref="D181:K181" si="62">D182</f>
        <v>0</v>
      </c>
      <c r="E181" s="3">
        <f t="shared" si="62"/>
        <v>0</v>
      </c>
      <c r="F181" s="3">
        <f t="shared" si="62"/>
        <v>282.5</v>
      </c>
      <c r="G181" s="3">
        <v>0</v>
      </c>
      <c r="H181" s="3">
        <f t="shared" si="62"/>
        <v>282.39999999999998</v>
      </c>
      <c r="I181" s="3">
        <f t="shared" si="62"/>
        <v>0</v>
      </c>
      <c r="J181" s="3">
        <f t="shared" si="62"/>
        <v>0</v>
      </c>
      <c r="K181" s="3">
        <f t="shared" si="62"/>
        <v>282.39999999999998</v>
      </c>
      <c r="L181" s="3">
        <v>0</v>
      </c>
      <c r="M181" s="3">
        <f t="shared" si="56"/>
        <v>99.964601769911496</v>
      </c>
      <c r="N181" s="3">
        <v>0</v>
      </c>
      <c r="O181" s="3">
        <v>0</v>
      </c>
      <c r="P181" s="3">
        <f t="shared" si="57"/>
        <v>99.964601769911496</v>
      </c>
      <c r="Q181" s="3"/>
    </row>
    <row r="182" spans="1:17" s="18" customFormat="1" ht="15.75" customHeight="1" x14ac:dyDescent="0.25">
      <c r="A182" s="14"/>
      <c r="B182" s="16" t="s">
        <v>13</v>
      </c>
      <c r="C182" s="17">
        <f>C183+C184+C185</f>
        <v>282.5</v>
      </c>
      <c r="D182" s="17">
        <f t="shared" ref="D182:L182" si="63">D183+D184+D185</f>
        <v>0</v>
      </c>
      <c r="E182" s="17">
        <f t="shared" si="63"/>
        <v>0</v>
      </c>
      <c r="F182" s="17">
        <f t="shared" si="63"/>
        <v>282.5</v>
      </c>
      <c r="G182" s="17">
        <f t="shared" si="63"/>
        <v>0</v>
      </c>
      <c r="H182" s="17">
        <f t="shared" si="63"/>
        <v>282.39999999999998</v>
      </c>
      <c r="I182" s="17">
        <f t="shared" si="63"/>
        <v>0</v>
      </c>
      <c r="J182" s="17">
        <f t="shared" si="63"/>
        <v>0</v>
      </c>
      <c r="K182" s="17">
        <f t="shared" si="63"/>
        <v>282.39999999999998</v>
      </c>
      <c r="L182" s="17">
        <f t="shared" si="63"/>
        <v>0</v>
      </c>
      <c r="M182" s="17">
        <f t="shared" si="56"/>
        <v>99.964601769911496</v>
      </c>
      <c r="N182" s="17">
        <v>0</v>
      </c>
      <c r="O182" s="17">
        <v>0</v>
      </c>
      <c r="P182" s="17">
        <f t="shared" si="57"/>
        <v>99.964601769911496</v>
      </c>
      <c r="Q182" s="17"/>
    </row>
    <row r="183" spans="1:17" ht="184.5" customHeight="1" x14ac:dyDescent="0.25">
      <c r="A183" s="41" t="s">
        <v>79</v>
      </c>
      <c r="B183" s="20" t="s">
        <v>460</v>
      </c>
      <c r="C183" s="22">
        <f>D183+E183+F183+G183</f>
        <v>89.4</v>
      </c>
      <c r="D183" s="22">
        <v>0</v>
      </c>
      <c r="E183" s="22">
        <v>0</v>
      </c>
      <c r="F183" s="22">
        <v>89.4</v>
      </c>
      <c r="G183" s="22">
        <v>0</v>
      </c>
      <c r="H183" s="22">
        <f>I183+J183+K183+L183</f>
        <v>89.4</v>
      </c>
      <c r="I183" s="22">
        <v>0</v>
      </c>
      <c r="J183" s="22">
        <v>0</v>
      </c>
      <c r="K183" s="22">
        <v>89.4</v>
      </c>
      <c r="L183" s="22">
        <v>0</v>
      </c>
      <c r="M183" s="22">
        <f t="shared" si="56"/>
        <v>100</v>
      </c>
      <c r="N183" s="22">
        <v>0</v>
      </c>
      <c r="O183" s="22">
        <v>0</v>
      </c>
      <c r="P183" s="22">
        <f t="shared" si="57"/>
        <v>100</v>
      </c>
      <c r="Q183" s="22"/>
    </row>
    <row r="184" spans="1:17" ht="155.25" customHeight="1" x14ac:dyDescent="0.25">
      <c r="A184" s="41" t="s">
        <v>80</v>
      </c>
      <c r="B184" s="20" t="s">
        <v>461</v>
      </c>
      <c r="C184" s="22">
        <f>D184+E184+F184+G184</f>
        <v>85</v>
      </c>
      <c r="D184" s="22">
        <v>0</v>
      </c>
      <c r="E184" s="22">
        <v>0</v>
      </c>
      <c r="F184" s="22">
        <v>85</v>
      </c>
      <c r="G184" s="22">
        <v>0</v>
      </c>
      <c r="H184" s="22">
        <f>I184+J184+K184+L184</f>
        <v>85</v>
      </c>
      <c r="I184" s="22">
        <v>0</v>
      </c>
      <c r="J184" s="22">
        <v>0</v>
      </c>
      <c r="K184" s="22">
        <v>85</v>
      </c>
      <c r="L184" s="22">
        <v>0</v>
      </c>
      <c r="M184" s="22">
        <f t="shared" si="56"/>
        <v>100</v>
      </c>
      <c r="N184" s="22">
        <v>0</v>
      </c>
      <c r="O184" s="22">
        <v>0</v>
      </c>
      <c r="P184" s="22">
        <f t="shared" si="57"/>
        <v>100</v>
      </c>
      <c r="Q184" s="22"/>
    </row>
    <row r="185" spans="1:17" ht="257.25" customHeight="1" x14ac:dyDescent="0.25">
      <c r="A185" s="41" t="s">
        <v>114</v>
      </c>
      <c r="B185" s="20" t="s">
        <v>462</v>
      </c>
      <c r="C185" s="22">
        <f>D185+E185+F185+G185</f>
        <v>108.1</v>
      </c>
      <c r="D185" s="22">
        <v>0</v>
      </c>
      <c r="E185" s="22">
        <v>0</v>
      </c>
      <c r="F185" s="22">
        <v>108.1</v>
      </c>
      <c r="G185" s="22">
        <v>0</v>
      </c>
      <c r="H185" s="22">
        <f>I185+J185+K185+L185</f>
        <v>108</v>
      </c>
      <c r="I185" s="22">
        <v>0</v>
      </c>
      <c r="J185" s="22">
        <v>0</v>
      </c>
      <c r="K185" s="22">
        <v>108</v>
      </c>
      <c r="L185" s="22">
        <v>0</v>
      </c>
      <c r="M185" s="22">
        <f t="shared" si="56"/>
        <v>99.907493061979665</v>
      </c>
      <c r="N185" s="22">
        <v>0</v>
      </c>
      <c r="O185" s="22">
        <v>0</v>
      </c>
      <c r="P185" s="22">
        <f t="shared" si="57"/>
        <v>99.907493061979665</v>
      </c>
      <c r="Q185" s="22" t="s">
        <v>391</v>
      </c>
    </row>
    <row r="186" spans="1:17" s="2" customFormat="1" ht="31.5" customHeight="1" x14ac:dyDescent="0.25">
      <c r="A186" s="14">
        <v>12</v>
      </c>
      <c r="B186" s="15" t="s">
        <v>120</v>
      </c>
      <c r="C186" s="3">
        <f>C187</f>
        <v>3870.8</v>
      </c>
      <c r="D186" s="3">
        <f t="shared" ref="D186:L186" si="64">D187</f>
        <v>0</v>
      </c>
      <c r="E186" s="3">
        <f t="shared" si="64"/>
        <v>0</v>
      </c>
      <c r="F186" s="3">
        <f t="shared" si="64"/>
        <v>3870.8</v>
      </c>
      <c r="G186" s="3">
        <f t="shared" si="64"/>
        <v>0</v>
      </c>
      <c r="H186" s="3">
        <f t="shared" si="64"/>
        <v>3870.7</v>
      </c>
      <c r="I186" s="3">
        <f t="shared" si="64"/>
        <v>0</v>
      </c>
      <c r="J186" s="3">
        <f t="shared" si="64"/>
        <v>0</v>
      </c>
      <c r="K186" s="3">
        <f t="shared" si="64"/>
        <v>3870.7</v>
      </c>
      <c r="L186" s="3">
        <f t="shared" si="64"/>
        <v>0</v>
      </c>
      <c r="M186" s="3">
        <f t="shared" si="56"/>
        <v>99.997416554717361</v>
      </c>
      <c r="N186" s="3">
        <v>0</v>
      </c>
      <c r="O186" s="3">
        <v>0</v>
      </c>
      <c r="P186" s="3">
        <f t="shared" si="57"/>
        <v>99.997416554717361</v>
      </c>
      <c r="Q186" s="3"/>
    </row>
    <row r="187" spans="1:17" s="18" customFormat="1" ht="19.5" customHeight="1" x14ac:dyDescent="0.25">
      <c r="A187" s="14"/>
      <c r="B187" s="16" t="s">
        <v>13</v>
      </c>
      <c r="C187" s="17">
        <f>C188+C189+C190</f>
        <v>3870.8</v>
      </c>
      <c r="D187" s="17">
        <f t="shared" ref="D187:L187" si="65">D188+D189+D190</f>
        <v>0</v>
      </c>
      <c r="E187" s="17">
        <f t="shared" si="65"/>
        <v>0</v>
      </c>
      <c r="F187" s="17">
        <f t="shared" si="65"/>
        <v>3870.8</v>
      </c>
      <c r="G187" s="17">
        <f t="shared" si="65"/>
        <v>0</v>
      </c>
      <c r="H187" s="17">
        <f t="shared" si="65"/>
        <v>3870.7</v>
      </c>
      <c r="I187" s="17">
        <f t="shared" si="65"/>
        <v>0</v>
      </c>
      <c r="J187" s="17">
        <f t="shared" si="65"/>
        <v>0</v>
      </c>
      <c r="K187" s="17">
        <f t="shared" si="65"/>
        <v>3870.7</v>
      </c>
      <c r="L187" s="17">
        <f t="shared" si="65"/>
        <v>0</v>
      </c>
      <c r="M187" s="23">
        <f t="shared" si="56"/>
        <v>99.997416554717361</v>
      </c>
      <c r="N187" s="17">
        <v>0</v>
      </c>
      <c r="O187" s="17">
        <v>0</v>
      </c>
      <c r="P187" s="17">
        <f t="shared" si="57"/>
        <v>99.997416554717361</v>
      </c>
      <c r="Q187" s="17"/>
    </row>
    <row r="188" spans="1:17" ht="78" customHeight="1" x14ac:dyDescent="0.25">
      <c r="A188" s="41" t="s">
        <v>79</v>
      </c>
      <c r="B188" s="44" t="s">
        <v>365</v>
      </c>
      <c r="C188" s="22">
        <f>D188+E188+F188+G188</f>
        <v>120</v>
      </c>
      <c r="D188" s="22">
        <v>0</v>
      </c>
      <c r="E188" s="22">
        <v>0</v>
      </c>
      <c r="F188" s="22">
        <v>120</v>
      </c>
      <c r="G188" s="22">
        <v>0</v>
      </c>
      <c r="H188" s="22">
        <f>I188+J188+K188+L188</f>
        <v>120</v>
      </c>
      <c r="I188" s="22">
        <v>0</v>
      </c>
      <c r="J188" s="22">
        <v>0</v>
      </c>
      <c r="K188" s="22">
        <v>120</v>
      </c>
      <c r="L188" s="22">
        <v>0</v>
      </c>
      <c r="M188" s="22">
        <f t="shared" si="56"/>
        <v>100</v>
      </c>
      <c r="N188" s="22">
        <v>0</v>
      </c>
      <c r="O188" s="22">
        <v>0</v>
      </c>
      <c r="P188" s="22">
        <f t="shared" si="57"/>
        <v>100</v>
      </c>
      <c r="Q188" s="22"/>
    </row>
    <row r="189" spans="1:17" ht="79.5" customHeight="1" x14ac:dyDescent="0.25">
      <c r="A189" s="41" t="s">
        <v>114</v>
      </c>
      <c r="B189" s="44" t="s">
        <v>46</v>
      </c>
      <c r="C189" s="22">
        <f>D189+E189+F189+G189</f>
        <v>3500</v>
      </c>
      <c r="D189" s="22">
        <v>0</v>
      </c>
      <c r="E189" s="22">
        <v>0</v>
      </c>
      <c r="F189" s="22">
        <v>3500</v>
      </c>
      <c r="G189" s="22">
        <v>0</v>
      </c>
      <c r="H189" s="22">
        <f>I189+J189+K189+L189</f>
        <v>3500</v>
      </c>
      <c r="I189" s="22">
        <v>0</v>
      </c>
      <c r="J189" s="22">
        <v>0</v>
      </c>
      <c r="K189" s="22">
        <v>3500</v>
      </c>
      <c r="L189" s="22">
        <v>0</v>
      </c>
      <c r="M189" s="22">
        <f t="shared" si="56"/>
        <v>100</v>
      </c>
      <c r="N189" s="22">
        <v>0</v>
      </c>
      <c r="O189" s="22">
        <v>0</v>
      </c>
      <c r="P189" s="22">
        <f t="shared" si="57"/>
        <v>100</v>
      </c>
      <c r="Q189" s="22"/>
    </row>
    <row r="190" spans="1:17" ht="137.25" customHeight="1" x14ac:dyDescent="0.25">
      <c r="A190" s="41" t="s">
        <v>116</v>
      </c>
      <c r="B190" s="44" t="s">
        <v>24</v>
      </c>
      <c r="C190" s="22">
        <f>D190+E190+F190+G190</f>
        <v>250.8</v>
      </c>
      <c r="D190" s="22">
        <v>0</v>
      </c>
      <c r="E190" s="22">
        <v>0</v>
      </c>
      <c r="F190" s="22">
        <v>250.8</v>
      </c>
      <c r="G190" s="22">
        <v>0</v>
      </c>
      <c r="H190" s="22">
        <f>I190+J190+K190+L190</f>
        <v>250.7</v>
      </c>
      <c r="I190" s="22">
        <v>0</v>
      </c>
      <c r="J190" s="22">
        <v>0</v>
      </c>
      <c r="K190" s="22">
        <v>250.7</v>
      </c>
      <c r="L190" s="22">
        <v>0</v>
      </c>
      <c r="M190" s="22">
        <f t="shared" si="56"/>
        <v>99.960127591706524</v>
      </c>
      <c r="N190" s="22">
        <v>0</v>
      </c>
      <c r="O190" s="22">
        <v>0</v>
      </c>
      <c r="P190" s="22">
        <f t="shared" si="57"/>
        <v>99.960127591706524</v>
      </c>
      <c r="Q190" s="22" t="s">
        <v>391</v>
      </c>
    </row>
    <row r="191" spans="1:17" s="2" customFormat="1" ht="18" customHeight="1" x14ac:dyDescent="0.25">
      <c r="A191" s="14">
        <v>13</v>
      </c>
      <c r="B191" s="15" t="s">
        <v>154</v>
      </c>
      <c r="C191" s="3">
        <f>C192+C196+C198+C200</f>
        <v>27306.5</v>
      </c>
      <c r="D191" s="3">
        <f t="shared" ref="D191:L191" si="66">D192+D196+D198+D200</f>
        <v>0</v>
      </c>
      <c r="E191" s="3">
        <f t="shared" si="66"/>
        <v>21768.5</v>
      </c>
      <c r="F191" s="3">
        <f t="shared" si="66"/>
        <v>5538</v>
      </c>
      <c r="G191" s="3">
        <f t="shared" si="66"/>
        <v>0</v>
      </c>
      <c r="H191" s="3">
        <f t="shared" si="66"/>
        <v>27288</v>
      </c>
      <c r="I191" s="3">
        <f t="shared" si="66"/>
        <v>0</v>
      </c>
      <c r="J191" s="3">
        <f t="shared" si="66"/>
        <v>21761.1</v>
      </c>
      <c r="K191" s="3">
        <f t="shared" si="66"/>
        <v>5526.9</v>
      </c>
      <c r="L191" s="3">
        <f t="shared" si="66"/>
        <v>0</v>
      </c>
      <c r="M191" s="3">
        <f t="shared" si="56"/>
        <v>99.932250563052747</v>
      </c>
      <c r="N191" s="3">
        <v>0</v>
      </c>
      <c r="O191" s="3">
        <f>J191/E191*100</f>
        <v>99.966005925993969</v>
      </c>
      <c r="P191" s="3">
        <f t="shared" si="57"/>
        <v>99.799566630552533</v>
      </c>
      <c r="Q191" s="3"/>
    </row>
    <row r="192" spans="1:17" s="18" customFormat="1" ht="48" customHeight="1" x14ac:dyDescent="0.25">
      <c r="A192" s="14"/>
      <c r="B192" s="16" t="s">
        <v>16</v>
      </c>
      <c r="C192" s="17">
        <f>C193+C194+C195</f>
        <v>252.89999999999998</v>
      </c>
      <c r="D192" s="17">
        <f t="shared" ref="D192:L192" si="67">D193+D194+D195</f>
        <v>0</v>
      </c>
      <c r="E192" s="17">
        <f t="shared" si="67"/>
        <v>0</v>
      </c>
      <c r="F192" s="17">
        <f t="shared" si="67"/>
        <v>252.89999999999998</v>
      </c>
      <c r="G192" s="17">
        <f t="shared" si="67"/>
        <v>0</v>
      </c>
      <c r="H192" s="17">
        <f t="shared" si="67"/>
        <v>252.7</v>
      </c>
      <c r="I192" s="17">
        <f t="shared" si="67"/>
        <v>0</v>
      </c>
      <c r="J192" s="17">
        <f t="shared" si="67"/>
        <v>0</v>
      </c>
      <c r="K192" s="17">
        <f t="shared" si="67"/>
        <v>252.7</v>
      </c>
      <c r="L192" s="17">
        <f t="shared" si="67"/>
        <v>0</v>
      </c>
      <c r="M192" s="3">
        <f t="shared" si="56"/>
        <v>99.920917358639784</v>
      </c>
      <c r="N192" s="17">
        <v>0</v>
      </c>
      <c r="O192" s="17">
        <v>0</v>
      </c>
      <c r="P192" s="17">
        <f t="shared" si="57"/>
        <v>99.920917358639784</v>
      </c>
      <c r="Q192" s="17"/>
    </row>
    <row r="193" spans="1:17" s="24" customFormat="1" ht="46.5" customHeight="1" x14ac:dyDescent="0.25">
      <c r="A193" s="45" t="s">
        <v>79</v>
      </c>
      <c r="B193" s="46" t="s">
        <v>155</v>
      </c>
      <c r="C193" s="22">
        <f>D193+E193+F193+G193</f>
        <v>171.2</v>
      </c>
      <c r="D193" s="22">
        <v>0</v>
      </c>
      <c r="E193" s="22">
        <v>0</v>
      </c>
      <c r="F193" s="22">
        <v>171.2</v>
      </c>
      <c r="G193" s="22">
        <v>0</v>
      </c>
      <c r="H193" s="22">
        <f>I193+J193+K193+L193</f>
        <v>171.1</v>
      </c>
      <c r="I193" s="22">
        <v>0</v>
      </c>
      <c r="J193" s="22">
        <v>0</v>
      </c>
      <c r="K193" s="22">
        <v>171.1</v>
      </c>
      <c r="L193" s="22">
        <v>0</v>
      </c>
      <c r="M193" s="22">
        <f t="shared" si="56"/>
        <v>99.941588785046733</v>
      </c>
      <c r="N193" s="22">
        <v>0</v>
      </c>
      <c r="O193" s="22">
        <v>0</v>
      </c>
      <c r="P193" s="22">
        <f t="shared" si="57"/>
        <v>99.941588785046733</v>
      </c>
      <c r="Q193" s="22" t="s">
        <v>439</v>
      </c>
    </row>
    <row r="194" spans="1:17" s="24" customFormat="1" ht="138" customHeight="1" x14ac:dyDescent="0.25">
      <c r="A194" s="47" t="s">
        <v>485</v>
      </c>
      <c r="B194" s="48" t="s">
        <v>486</v>
      </c>
      <c r="C194" s="22">
        <f>D194+E194+F194+G194</f>
        <v>9.6</v>
      </c>
      <c r="D194" s="22">
        <v>0</v>
      </c>
      <c r="E194" s="22">
        <v>0</v>
      </c>
      <c r="F194" s="22">
        <v>9.6</v>
      </c>
      <c r="G194" s="22">
        <v>0</v>
      </c>
      <c r="H194" s="22">
        <f>I194+J194+K194+L194</f>
        <v>9.5</v>
      </c>
      <c r="I194" s="22">
        <v>0</v>
      </c>
      <c r="J194" s="22">
        <v>0</v>
      </c>
      <c r="K194" s="22">
        <v>9.5</v>
      </c>
      <c r="L194" s="22">
        <v>0</v>
      </c>
      <c r="M194" s="22">
        <f t="shared" si="56"/>
        <v>98.958333333333343</v>
      </c>
      <c r="N194" s="22">
        <v>0</v>
      </c>
      <c r="O194" s="22">
        <v>0</v>
      </c>
      <c r="P194" s="22">
        <f t="shared" si="57"/>
        <v>98.958333333333343</v>
      </c>
      <c r="Q194" s="22" t="s">
        <v>439</v>
      </c>
    </row>
    <row r="195" spans="1:17" s="24" customFormat="1" ht="93.75" customHeight="1" x14ac:dyDescent="0.25">
      <c r="A195" s="45" t="s">
        <v>487</v>
      </c>
      <c r="B195" s="46" t="s">
        <v>488</v>
      </c>
      <c r="C195" s="22">
        <f>D195+E195+F195+G195</f>
        <v>72.099999999999994</v>
      </c>
      <c r="D195" s="22">
        <v>0</v>
      </c>
      <c r="E195" s="22">
        <v>0</v>
      </c>
      <c r="F195" s="22">
        <v>72.099999999999994</v>
      </c>
      <c r="G195" s="22">
        <v>0</v>
      </c>
      <c r="H195" s="22">
        <f>I195+J195+K195+L195</f>
        <v>72.099999999999994</v>
      </c>
      <c r="I195" s="22">
        <v>0</v>
      </c>
      <c r="J195" s="22">
        <v>0</v>
      </c>
      <c r="K195" s="22">
        <v>72.099999999999994</v>
      </c>
      <c r="L195" s="22">
        <v>0</v>
      </c>
      <c r="M195" s="22">
        <f t="shared" si="56"/>
        <v>100</v>
      </c>
      <c r="N195" s="22">
        <v>0</v>
      </c>
      <c r="O195" s="22">
        <v>0</v>
      </c>
      <c r="P195" s="22">
        <f t="shared" si="57"/>
        <v>100</v>
      </c>
      <c r="Q195" s="22"/>
    </row>
    <row r="196" spans="1:17" s="18" customFormat="1" ht="34.5" customHeight="1" x14ac:dyDescent="0.25">
      <c r="A196" s="14"/>
      <c r="B196" s="16" t="s">
        <v>156</v>
      </c>
      <c r="C196" s="17">
        <f>C197</f>
        <v>7.4</v>
      </c>
      <c r="D196" s="17">
        <f t="shared" ref="D196:K196" si="68">D197</f>
        <v>0</v>
      </c>
      <c r="E196" s="17">
        <f>E197</f>
        <v>7.4</v>
      </c>
      <c r="F196" s="17">
        <v>0</v>
      </c>
      <c r="G196" s="17">
        <v>0</v>
      </c>
      <c r="H196" s="17">
        <f t="shared" si="68"/>
        <v>0</v>
      </c>
      <c r="I196" s="17">
        <f t="shared" si="68"/>
        <v>0</v>
      </c>
      <c r="J196" s="17">
        <f t="shared" si="68"/>
        <v>0</v>
      </c>
      <c r="K196" s="17">
        <f t="shared" si="68"/>
        <v>0</v>
      </c>
      <c r="L196" s="17">
        <v>0</v>
      </c>
      <c r="M196" s="17">
        <f t="shared" si="56"/>
        <v>0</v>
      </c>
      <c r="N196" s="17">
        <v>0</v>
      </c>
      <c r="O196" s="17">
        <f>J196/E196*100</f>
        <v>0</v>
      </c>
      <c r="P196" s="17">
        <v>0</v>
      </c>
      <c r="Q196" s="17"/>
    </row>
    <row r="197" spans="1:17" ht="141.75" customHeight="1" x14ac:dyDescent="0.25">
      <c r="A197" s="41" t="s">
        <v>157</v>
      </c>
      <c r="B197" s="20" t="s">
        <v>158</v>
      </c>
      <c r="C197" s="22">
        <f>D197+E197+F197+G197</f>
        <v>7.4</v>
      </c>
      <c r="D197" s="22">
        <v>0</v>
      </c>
      <c r="E197" s="22">
        <v>7.4</v>
      </c>
      <c r="F197" s="22">
        <v>0</v>
      </c>
      <c r="G197" s="22">
        <v>0</v>
      </c>
      <c r="H197" s="22">
        <f>I197+J197+K197+L197</f>
        <v>0</v>
      </c>
      <c r="I197" s="22">
        <v>0</v>
      </c>
      <c r="J197" s="22">
        <v>0</v>
      </c>
      <c r="K197" s="22">
        <v>0</v>
      </c>
      <c r="L197" s="22">
        <v>0</v>
      </c>
      <c r="M197" s="22">
        <f t="shared" si="56"/>
        <v>0</v>
      </c>
      <c r="N197" s="22">
        <v>0</v>
      </c>
      <c r="O197" s="22">
        <v>0</v>
      </c>
      <c r="P197" s="22">
        <v>0</v>
      </c>
      <c r="Q197" s="25" t="s">
        <v>489</v>
      </c>
    </row>
    <row r="198" spans="1:17" s="18" customFormat="1" ht="31.5" customHeight="1" x14ac:dyDescent="0.25">
      <c r="A198" s="14"/>
      <c r="B198" s="16" t="s">
        <v>17</v>
      </c>
      <c r="C198" s="17">
        <f>C199</f>
        <v>5285.1</v>
      </c>
      <c r="D198" s="17">
        <f t="shared" ref="D198:K198" si="69">D199</f>
        <v>0</v>
      </c>
      <c r="E198" s="17">
        <f t="shared" si="69"/>
        <v>0</v>
      </c>
      <c r="F198" s="17">
        <f t="shared" si="69"/>
        <v>5285.1</v>
      </c>
      <c r="G198" s="17">
        <v>0</v>
      </c>
      <c r="H198" s="17">
        <f t="shared" si="69"/>
        <v>5274.2</v>
      </c>
      <c r="I198" s="17">
        <f t="shared" si="69"/>
        <v>0</v>
      </c>
      <c r="J198" s="17">
        <f t="shared" si="69"/>
        <v>0</v>
      </c>
      <c r="K198" s="17">
        <f t="shared" si="69"/>
        <v>5274.2</v>
      </c>
      <c r="L198" s="17">
        <v>0</v>
      </c>
      <c r="M198" s="17">
        <f t="shared" si="56"/>
        <v>99.793759815329878</v>
      </c>
      <c r="N198" s="17">
        <v>0</v>
      </c>
      <c r="O198" s="17">
        <v>0</v>
      </c>
      <c r="P198" s="17">
        <f>K198/F198*100</f>
        <v>99.793759815329878</v>
      </c>
      <c r="Q198" s="17"/>
    </row>
    <row r="199" spans="1:17" s="24" customFormat="1" ht="104.25" customHeight="1" x14ac:dyDescent="0.25">
      <c r="A199" s="41" t="s">
        <v>157</v>
      </c>
      <c r="B199" s="20" t="s">
        <v>159</v>
      </c>
      <c r="C199" s="22">
        <f>D199+E199+F199+G199</f>
        <v>5285.1</v>
      </c>
      <c r="D199" s="22">
        <v>0</v>
      </c>
      <c r="E199" s="22">
        <v>0</v>
      </c>
      <c r="F199" s="22">
        <v>5285.1</v>
      </c>
      <c r="G199" s="22">
        <v>0</v>
      </c>
      <c r="H199" s="22">
        <f>I199+J199+K199+L199</f>
        <v>5274.2</v>
      </c>
      <c r="I199" s="22">
        <v>0</v>
      </c>
      <c r="J199" s="22">
        <v>0</v>
      </c>
      <c r="K199" s="22">
        <v>5274.2</v>
      </c>
      <c r="L199" s="22">
        <v>0</v>
      </c>
      <c r="M199" s="22">
        <f t="shared" si="56"/>
        <v>99.793759815329878</v>
      </c>
      <c r="N199" s="22">
        <v>0</v>
      </c>
      <c r="O199" s="22">
        <v>0</v>
      </c>
      <c r="P199" s="22">
        <f>K199/F199*100</f>
        <v>99.793759815329878</v>
      </c>
      <c r="Q199" s="25" t="s">
        <v>493</v>
      </c>
    </row>
    <row r="200" spans="1:17" s="18" customFormat="1" ht="90.75" customHeight="1" x14ac:dyDescent="0.25">
      <c r="A200" s="14"/>
      <c r="B200" s="16" t="s">
        <v>160</v>
      </c>
      <c r="C200" s="17">
        <f>C201+C202+C203</f>
        <v>21761.1</v>
      </c>
      <c r="D200" s="17">
        <f t="shared" ref="D200:L200" si="70">D201+D202+D203</f>
        <v>0</v>
      </c>
      <c r="E200" s="17">
        <f t="shared" si="70"/>
        <v>21761.1</v>
      </c>
      <c r="F200" s="17">
        <f t="shared" si="70"/>
        <v>0</v>
      </c>
      <c r="G200" s="17">
        <f t="shared" si="70"/>
        <v>0</v>
      </c>
      <c r="H200" s="17">
        <f t="shared" si="70"/>
        <v>21761.1</v>
      </c>
      <c r="I200" s="17">
        <f t="shared" si="70"/>
        <v>0</v>
      </c>
      <c r="J200" s="17">
        <f t="shared" si="70"/>
        <v>21761.1</v>
      </c>
      <c r="K200" s="17">
        <f t="shared" si="70"/>
        <v>0</v>
      </c>
      <c r="L200" s="17">
        <f t="shared" si="70"/>
        <v>0</v>
      </c>
      <c r="M200" s="17">
        <f t="shared" si="56"/>
        <v>100</v>
      </c>
      <c r="N200" s="17">
        <v>0</v>
      </c>
      <c r="O200" s="17">
        <f t="shared" ref="O200:O205" si="71">J200/E200*100</f>
        <v>100</v>
      </c>
      <c r="P200" s="17">
        <v>0</v>
      </c>
      <c r="Q200" s="17"/>
    </row>
    <row r="201" spans="1:17" s="18" customFormat="1" ht="135.75" customHeight="1" x14ac:dyDescent="0.25">
      <c r="A201" s="41" t="s">
        <v>157</v>
      </c>
      <c r="B201" s="20" t="s">
        <v>490</v>
      </c>
      <c r="C201" s="22">
        <f>D201+E201+F201+G201</f>
        <v>19845.2</v>
      </c>
      <c r="D201" s="22">
        <v>0</v>
      </c>
      <c r="E201" s="22">
        <v>19845.2</v>
      </c>
      <c r="F201" s="22">
        <v>0</v>
      </c>
      <c r="G201" s="22">
        <v>0</v>
      </c>
      <c r="H201" s="22">
        <f>I201+J201+K201+L201</f>
        <v>19845.2</v>
      </c>
      <c r="I201" s="22">
        <v>0</v>
      </c>
      <c r="J201" s="22">
        <v>19845.2</v>
      </c>
      <c r="K201" s="22">
        <v>0</v>
      </c>
      <c r="L201" s="22">
        <v>0</v>
      </c>
      <c r="M201" s="22">
        <f t="shared" si="56"/>
        <v>100</v>
      </c>
      <c r="N201" s="22">
        <v>0</v>
      </c>
      <c r="O201" s="22">
        <f t="shared" si="71"/>
        <v>100</v>
      </c>
      <c r="P201" s="22">
        <v>0</v>
      </c>
      <c r="Q201" s="22"/>
    </row>
    <row r="202" spans="1:17" s="18" customFormat="1" ht="134.25" customHeight="1" x14ac:dyDescent="0.25">
      <c r="A202" s="41" t="s">
        <v>161</v>
      </c>
      <c r="B202" s="20" t="s">
        <v>491</v>
      </c>
      <c r="C202" s="22">
        <f>D202+E202+F202+G202</f>
        <v>987.3</v>
      </c>
      <c r="D202" s="22">
        <v>0</v>
      </c>
      <c r="E202" s="22">
        <v>987.3</v>
      </c>
      <c r="F202" s="22">
        <v>0</v>
      </c>
      <c r="G202" s="22">
        <v>0</v>
      </c>
      <c r="H202" s="22">
        <f>I202+J202+K202+L202</f>
        <v>987.3</v>
      </c>
      <c r="I202" s="22">
        <v>0</v>
      </c>
      <c r="J202" s="22">
        <v>987.3</v>
      </c>
      <c r="K202" s="22">
        <v>0</v>
      </c>
      <c r="L202" s="22">
        <v>0</v>
      </c>
      <c r="M202" s="22">
        <f t="shared" si="56"/>
        <v>100</v>
      </c>
      <c r="N202" s="22">
        <v>0</v>
      </c>
      <c r="O202" s="22">
        <f t="shared" si="71"/>
        <v>100</v>
      </c>
      <c r="P202" s="22">
        <v>0</v>
      </c>
      <c r="Q202" s="22"/>
    </row>
    <row r="203" spans="1:17" s="18" customFormat="1" ht="135" customHeight="1" x14ac:dyDescent="0.25">
      <c r="A203" s="41" t="s">
        <v>162</v>
      </c>
      <c r="B203" s="20" t="s">
        <v>492</v>
      </c>
      <c r="C203" s="22">
        <f>D203+E203+F203+G203</f>
        <v>928.6</v>
      </c>
      <c r="D203" s="22">
        <v>0</v>
      </c>
      <c r="E203" s="22">
        <v>928.6</v>
      </c>
      <c r="F203" s="22">
        <v>0</v>
      </c>
      <c r="G203" s="22">
        <v>0</v>
      </c>
      <c r="H203" s="22">
        <f>I203+J203+K203+L203</f>
        <v>928.6</v>
      </c>
      <c r="I203" s="22">
        <v>0</v>
      </c>
      <c r="J203" s="22">
        <v>928.6</v>
      </c>
      <c r="K203" s="22">
        <v>0</v>
      </c>
      <c r="L203" s="22">
        <v>0</v>
      </c>
      <c r="M203" s="22">
        <f t="shared" si="56"/>
        <v>100</v>
      </c>
      <c r="N203" s="22">
        <v>0</v>
      </c>
      <c r="O203" s="22">
        <f t="shared" si="71"/>
        <v>100</v>
      </c>
      <c r="P203" s="22">
        <v>0</v>
      </c>
      <c r="Q203" s="22"/>
    </row>
    <row r="204" spans="1:17" s="2" customFormat="1" ht="29.25" customHeight="1" x14ac:dyDescent="0.25">
      <c r="A204" s="14" t="s">
        <v>316</v>
      </c>
      <c r="B204" s="15" t="s">
        <v>301</v>
      </c>
      <c r="C204" s="3">
        <f>C205</f>
        <v>258734.30000000005</v>
      </c>
      <c r="D204" s="3">
        <f t="shared" ref="D204:K204" si="72">D205</f>
        <v>0</v>
      </c>
      <c r="E204" s="3">
        <f t="shared" si="72"/>
        <v>152001</v>
      </c>
      <c r="F204" s="3">
        <f t="shared" si="72"/>
        <v>106733.3</v>
      </c>
      <c r="G204" s="3">
        <v>0</v>
      </c>
      <c r="H204" s="3">
        <f t="shared" si="72"/>
        <v>212488</v>
      </c>
      <c r="I204" s="3">
        <f t="shared" si="72"/>
        <v>0</v>
      </c>
      <c r="J204" s="3">
        <f t="shared" si="72"/>
        <v>131374.5</v>
      </c>
      <c r="K204" s="3">
        <f t="shared" si="72"/>
        <v>81113.5</v>
      </c>
      <c r="L204" s="3">
        <v>0</v>
      </c>
      <c r="M204" s="3">
        <f t="shared" si="56"/>
        <v>82.125949284652236</v>
      </c>
      <c r="N204" s="3">
        <v>0</v>
      </c>
      <c r="O204" s="3">
        <f t="shared" si="71"/>
        <v>86.430023486687588</v>
      </c>
      <c r="P204" s="3">
        <f t="shared" ref="P204:P210" si="73">K204/F204*100</f>
        <v>75.996432228742108</v>
      </c>
      <c r="Q204" s="3"/>
    </row>
    <row r="205" spans="1:17" s="18" customFormat="1" ht="20.25" customHeight="1" x14ac:dyDescent="0.25">
      <c r="A205" s="14"/>
      <c r="B205" s="16" t="s">
        <v>13</v>
      </c>
      <c r="C205" s="17">
        <f>C206+C207+C208+C209+C210+C212+C213+C214+C215+C218+C220</f>
        <v>258734.30000000005</v>
      </c>
      <c r="D205" s="17">
        <f t="shared" ref="D205:K205" si="74">D206+D207+D208+D209+D210+D212+D213+D214+D215+D218+D220</f>
        <v>0</v>
      </c>
      <c r="E205" s="17">
        <f t="shared" si="74"/>
        <v>152001</v>
      </c>
      <c r="F205" s="17">
        <f t="shared" si="74"/>
        <v>106733.3</v>
      </c>
      <c r="G205" s="17">
        <f t="shared" si="74"/>
        <v>0</v>
      </c>
      <c r="H205" s="17">
        <f t="shared" si="74"/>
        <v>212488</v>
      </c>
      <c r="I205" s="17">
        <f t="shared" si="74"/>
        <v>0</v>
      </c>
      <c r="J205" s="17">
        <f t="shared" si="74"/>
        <v>131374.5</v>
      </c>
      <c r="K205" s="17">
        <f t="shared" si="74"/>
        <v>81113.5</v>
      </c>
      <c r="L205" s="17" t="e">
        <f t="shared" ref="L205" si="75">L206+L207+L208+L209+L210+L212+L213+L214+L215+L218+L220</f>
        <v>#REF!</v>
      </c>
      <c r="M205" s="17">
        <f t="shared" si="56"/>
        <v>82.125949284652236</v>
      </c>
      <c r="N205" s="17">
        <v>0</v>
      </c>
      <c r="O205" s="17">
        <f t="shared" si="71"/>
        <v>86.430023486687588</v>
      </c>
      <c r="P205" s="17">
        <f t="shared" si="73"/>
        <v>75.996432228742108</v>
      </c>
      <c r="Q205" s="17"/>
    </row>
    <row r="206" spans="1:17" s="2" customFormat="1" ht="78.75" customHeight="1" x14ac:dyDescent="0.25">
      <c r="A206" s="19" t="s">
        <v>79</v>
      </c>
      <c r="B206" s="48" t="s">
        <v>309</v>
      </c>
      <c r="C206" s="21">
        <f>D206+E206+F206+G206</f>
        <v>4603.8999999999996</v>
      </c>
      <c r="D206" s="21">
        <v>0</v>
      </c>
      <c r="E206" s="21">
        <v>0</v>
      </c>
      <c r="F206" s="21">
        <v>4603.8999999999996</v>
      </c>
      <c r="G206" s="21">
        <v>0</v>
      </c>
      <c r="H206" s="21">
        <f t="shared" ref="H206:H219" si="76">I206+J206+K206+L206</f>
        <v>4603.8999999999996</v>
      </c>
      <c r="I206" s="21">
        <v>0</v>
      </c>
      <c r="J206" s="21">
        <v>0</v>
      </c>
      <c r="K206" s="21">
        <v>4603.8999999999996</v>
      </c>
      <c r="L206" s="21">
        <v>0</v>
      </c>
      <c r="M206" s="22">
        <f t="shared" si="56"/>
        <v>100</v>
      </c>
      <c r="N206" s="22">
        <v>0</v>
      </c>
      <c r="O206" s="22">
        <v>0</v>
      </c>
      <c r="P206" s="22">
        <f t="shared" si="73"/>
        <v>100</v>
      </c>
      <c r="Q206" s="25"/>
    </row>
    <row r="207" spans="1:17" s="2" customFormat="1" ht="76.5" customHeight="1" x14ac:dyDescent="0.25">
      <c r="A207" s="19" t="s">
        <v>94</v>
      </c>
      <c r="B207" s="48" t="s">
        <v>310</v>
      </c>
      <c r="C207" s="21">
        <f>D207+E207+F207+G207</f>
        <v>13790.4</v>
      </c>
      <c r="D207" s="21">
        <v>0</v>
      </c>
      <c r="E207" s="21">
        <v>0</v>
      </c>
      <c r="F207" s="21">
        <v>13790.4</v>
      </c>
      <c r="G207" s="21">
        <v>0</v>
      </c>
      <c r="H207" s="21">
        <f t="shared" si="76"/>
        <v>13790.3</v>
      </c>
      <c r="I207" s="21">
        <v>0</v>
      </c>
      <c r="J207" s="21">
        <v>0</v>
      </c>
      <c r="K207" s="21">
        <v>13790.3</v>
      </c>
      <c r="L207" s="21">
        <v>0</v>
      </c>
      <c r="M207" s="22">
        <f t="shared" si="56"/>
        <v>99.999274857872138</v>
      </c>
      <c r="N207" s="22">
        <v>0</v>
      </c>
      <c r="O207" s="22">
        <v>0</v>
      </c>
      <c r="P207" s="22">
        <f t="shared" si="73"/>
        <v>99.999274857872138</v>
      </c>
      <c r="Q207" s="25" t="s">
        <v>502</v>
      </c>
    </row>
    <row r="208" spans="1:17" s="2" customFormat="1" ht="185.25" customHeight="1" x14ac:dyDescent="0.25">
      <c r="A208" s="19" t="s">
        <v>97</v>
      </c>
      <c r="B208" s="48" t="s">
        <v>494</v>
      </c>
      <c r="C208" s="21">
        <f>D208+E208+F208+G208</f>
        <v>312.89999999999998</v>
      </c>
      <c r="D208" s="21">
        <v>0</v>
      </c>
      <c r="E208" s="21">
        <v>0</v>
      </c>
      <c r="F208" s="21">
        <v>312.89999999999998</v>
      </c>
      <c r="G208" s="21">
        <v>0</v>
      </c>
      <c r="H208" s="21">
        <f t="shared" si="76"/>
        <v>0</v>
      </c>
      <c r="I208" s="21">
        <v>0</v>
      </c>
      <c r="J208" s="21">
        <v>0</v>
      </c>
      <c r="K208" s="21">
        <v>0</v>
      </c>
      <c r="L208" s="21">
        <v>0</v>
      </c>
      <c r="M208" s="22">
        <f t="shared" si="56"/>
        <v>0</v>
      </c>
      <c r="N208" s="22">
        <v>0</v>
      </c>
      <c r="O208" s="22">
        <v>0</v>
      </c>
      <c r="P208" s="22">
        <f t="shared" si="73"/>
        <v>0</v>
      </c>
      <c r="Q208" s="22" t="s">
        <v>503</v>
      </c>
    </row>
    <row r="209" spans="1:17" s="2" customFormat="1" ht="60" customHeight="1" x14ac:dyDescent="0.25">
      <c r="A209" s="19" t="s">
        <v>98</v>
      </c>
      <c r="B209" s="48" t="s">
        <v>302</v>
      </c>
      <c r="C209" s="21">
        <f>D209+E209+F209+G209</f>
        <v>428.9</v>
      </c>
      <c r="D209" s="21">
        <v>0</v>
      </c>
      <c r="E209" s="21">
        <v>0</v>
      </c>
      <c r="F209" s="21">
        <v>428.9</v>
      </c>
      <c r="G209" s="21">
        <v>0</v>
      </c>
      <c r="H209" s="21">
        <f t="shared" si="76"/>
        <v>428.8</v>
      </c>
      <c r="I209" s="21">
        <v>0</v>
      </c>
      <c r="J209" s="21">
        <v>0</v>
      </c>
      <c r="K209" s="21">
        <v>428.8</v>
      </c>
      <c r="L209" s="21">
        <v>0</v>
      </c>
      <c r="M209" s="22">
        <f t="shared" si="56"/>
        <v>99.976684541851256</v>
      </c>
      <c r="N209" s="22">
        <v>0</v>
      </c>
      <c r="O209" s="22">
        <v>0</v>
      </c>
      <c r="P209" s="22">
        <f t="shared" si="73"/>
        <v>99.976684541851256</v>
      </c>
      <c r="Q209" s="22" t="s">
        <v>502</v>
      </c>
    </row>
    <row r="210" spans="1:17" s="2" customFormat="1" ht="324.75" customHeight="1" x14ac:dyDescent="0.25">
      <c r="A210" s="64" t="s">
        <v>303</v>
      </c>
      <c r="B210" s="66" t="s">
        <v>338</v>
      </c>
      <c r="C210" s="68">
        <f>D210+E210+F210+G210</f>
        <v>71669.400000000009</v>
      </c>
      <c r="D210" s="68">
        <v>0</v>
      </c>
      <c r="E210" s="68">
        <v>62289.8</v>
      </c>
      <c r="F210" s="68">
        <v>9379.6</v>
      </c>
      <c r="G210" s="49">
        <v>0</v>
      </c>
      <c r="H210" s="68">
        <f t="shared" si="76"/>
        <v>55961.8</v>
      </c>
      <c r="I210" s="68">
        <v>0</v>
      </c>
      <c r="J210" s="68">
        <v>46709.1</v>
      </c>
      <c r="K210" s="68">
        <v>9252.7000000000007</v>
      </c>
      <c r="L210" s="49">
        <v>0</v>
      </c>
      <c r="M210" s="71">
        <f t="shared" si="56"/>
        <v>78.083254499130732</v>
      </c>
      <c r="N210" s="71">
        <v>0</v>
      </c>
      <c r="O210" s="71">
        <f>J210/E210*100</f>
        <v>74.986755455949435</v>
      </c>
      <c r="P210" s="71">
        <f t="shared" si="73"/>
        <v>98.647063840675514</v>
      </c>
      <c r="Q210" s="71" t="s">
        <v>516</v>
      </c>
    </row>
    <row r="211" spans="1:17" s="2" customFormat="1" ht="196.5" customHeight="1" x14ac:dyDescent="0.25">
      <c r="A211" s="65"/>
      <c r="B211" s="67"/>
      <c r="C211" s="69"/>
      <c r="D211" s="69"/>
      <c r="E211" s="69"/>
      <c r="F211" s="69"/>
      <c r="G211" s="49"/>
      <c r="H211" s="69"/>
      <c r="I211" s="69"/>
      <c r="J211" s="69"/>
      <c r="K211" s="69"/>
      <c r="L211" s="49"/>
      <c r="M211" s="72"/>
      <c r="N211" s="72"/>
      <c r="O211" s="72"/>
      <c r="P211" s="72"/>
      <c r="Q211" s="72"/>
    </row>
    <row r="212" spans="1:17" s="2" customFormat="1" ht="140.25" customHeight="1" x14ac:dyDescent="0.25">
      <c r="A212" s="19" t="s">
        <v>246</v>
      </c>
      <c r="B212" s="48" t="s">
        <v>495</v>
      </c>
      <c r="C212" s="21">
        <f>D212+E212+F212+G212</f>
        <v>76017.600000000006</v>
      </c>
      <c r="D212" s="21">
        <v>0</v>
      </c>
      <c r="E212" s="22">
        <v>54371.199999999997</v>
      </c>
      <c r="F212" s="22">
        <v>21646.400000000001</v>
      </c>
      <c r="G212" s="21">
        <v>0</v>
      </c>
      <c r="H212" s="21">
        <f t="shared" si="76"/>
        <v>70150</v>
      </c>
      <c r="I212" s="21">
        <v>0</v>
      </c>
      <c r="J212" s="21">
        <v>49325.4</v>
      </c>
      <c r="K212" s="21">
        <v>20824.599999999999</v>
      </c>
      <c r="L212" s="21">
        <v>0</v>
      </c>
      <c r="M212" s="22">
        <f>H212/C212*100</f>
        <v>92.28126118162109</v>
      </c>
      <c r="N212" s="22">
        <v>0</v>
      </c>
      <c r="O212" s="22">
        <f>J212/E212*100</f>
        <v>90.719719263139325</v>
      </c>
      <c r="P212" s="22">
        <f>K212/F212*100</f>
        <v>96.203525759479618</v>
      </c>
      <c r="Q212" s="22" t="s">
        <v>504</v>
      </c>
    </row>
    <row r="213" spans="1:17" s="2" customFormat="1" ht="275.25" customHeight="1" x14ac:dyDescent="0.25">
      <c r="A213" s="19" t="s">
        <v>304</v>
      </c>
      <c r="B213" s="20" t="s">
        <v>496</v>
      </c>
      <c r="C213" s="49">
        <f>D213+E213+F213+G213</f>
        <v>3674.4</v>
      </c>
      <c r="D213" s="49">
        <v>0</v>
      </c>
      <c r="E213" s="49">
        <v>0</v>
      </c>
      <c r="F213" s="49">
        <v>3674.4</v>
      </c>
      <c r="G213" s="49">
        <v>0</v>
      </c>
      <c r="H213" s="49">
        <f t="shared" si="76"/>
        <v>186.7</v>
      </c>
      <c r="I213" s="49">
        <v>0</v>
      </c>
      <c r="J213" s="49">
        <v>0</v>
      </c>
      <c r="K213" s="49">
        <v>186.7</v>
      </c>
      <c r="L213" s="49">
        <v>0</v>
      </c>
      <c r="M213" s="50">
        <f>H213/C213*100</f>
        <v>5.0811016764641845</v>
      </c>
      <c r="N213" s="50">
        <v>0</v>
      </c>
      <c r="O213" s="50">
        <v>0</v>
      </c>
      <c r="P213" s="50">
        <f>K213/F213*100</f>
        <v>5.0811016764641845</v>
      </c>
      <c r="Q213" s="22" t="s">
        <v>505</v>
      </c>
    </row>
    <row r="214" spans="1:17" s="2" customFormat="1" ht="261" customHeight="1" x14ac:dyDescent="0.25">
      <c r="A214" s="19" t="s">
        <v>305</v>
      </c>
      <c r="B214" s="48" t="s">
        <v>497</v>
      </c>
      <c r="C214" s="21">
        <f>D214+E214+F214+G214</f>
        <v>92</v>
      </c>
      <c r="D214" s="21">
        <v>0</v>
      </c>
      <c r="E214" s="21">
        <v>0</v>
      </c>
      <c r="F214" s="21">
        <v>92</v>
      </c>
      <c r="G214" s="21">
        <v>0</v>
      </c>
      <c r="H214" s="21">
        <f t="shared" si="76"/>
        <v>0</v>
      </c>
      <c r="I214" s="21">
        <v>0</v>
      </c>
      <c r="J214" s="21">
        <v>0</v>
      </c>
      <c r="K214" s="21">
        <v>0</v>
      </c>
      <c r="L214" s="21">
        <v>0</v>
      </c>
      <c r="M214" s="22">
        <f t="shared" ref="M214:M249" si="77">H214/C214*100</f>
        <v>0</v>
      </c>
      <c r="N214" s="22">
        <v>0</v>
      </c>
      <c r="O214" s="22">
        <v>0</v>
      </c>
      <c r="P214" s="22">
        <f t="shared" ref="P214:P256" si="78">K214/F214*100</f>
        <v>0</v>
      </c>
      <c r="Q214" s="22" t="s">
        <v>506</v>
      </c>
    </row>
    <row r="215" spans="1:17" s="2" customFormat="1" ht="60" customHeight="1" x14ac:dyDescent="0.25">
      <c r="A215" s="19" t="s">
        <v>306</v>
      </c>
      <c r="B215" s="20" t="s">
        <v>339</v>
      </c>
      <c r="C215" s="21">
        <f>C216+C217</f>
        <v>1638.1999999999998</v>
      </c>
      <c r="D215" s="21">
        <f t="shared" ref="D215:J215" si="79">D216+D217</f>
        <v>0</v>
      </c>
      <c r="E215" s="21">
        <f t="shared" si="79"/>
        <v>0</v>
      </c>
      <c r="F215" s="21">
        <f t="shared" si="79"/>
        <v>1638.1999999999998</v>
      </c>
      <c r="G215" s="21">
        <f t="shared" si="79"/>
        <v>0</v>
      </c>
      <c r="H215" s="21">
        <f t="shared" si="79"/>
        <v>1253.5</v>
      </c>
      <c r="I215" s="21">
        <f t="shared" si="79"/>
        <v>0</v>
      </c>
      <c r="J215" s="21">
        <f t="shared" si="79"/>
        <v>0</v>
      </c>
      <c r="K215" s="21">
        <v>1253.5</v>
      </c>
      <c r="L215" s="21">
        <v>0</v>
      </c>
      <c r="M215" s="22">
        <f t="shared" si="77"/>
        <v>76.516908802344048</v>
      </c>
      <c r="N215" s="22">
        <v>0</v>
      </c>
      <c r="O215" s="22">
        <v>0</v>
      </c>
      <c r="P215" s="22">
        <f t="shared" si="78"/>
        <v>76.516908802344048</v>
      </c>
      <c r="Q215" s="22"/>
    </row>
    <row r="216" spans="1:17" s="2" customFormat="1" ht="119.25" customHeight="1" x14ac:dyDescent="0.25">
      <c r="A216" s="51" t="s">
        <v>498</v>
      </c>
      <c r="B216" s="20" t="s">
        <v>340</v>
      </c>
      <c r="C216" s="21">
        <f>D216+E216+F216+G216</f>
        <v>1572.1</v>
      </c>
      <c r="D216" s="21">
        <v>0</v>
      </c>
      <c r="E216" s="21">
        <v>0</v>
      </c>
      <c r="F216" s="21">
        <v>1572.1</v>
      </c>
      <c r="G216" s="21">
        <v>0</v>
      </c>
      <c r="H216" s="21">
        <f>I216+J216+K216+L216</f>
        <v>1253.5</v>
      </c>
      <c r="I216" s="21">
        <v>0</v>
      </c>
      <c r="J216" s="21">
        <v>0</v>
      </c>
      <c r="K216" s="21">
        <v>1253.5</v>
      </c>
      <c r="L216" s="21">
        <v>0</v>
      </c>
      <c r="M216" s="22">
        <f t="shared" si="77"/>
        <v>79.734113606004712</v>
      </c>
      <c r="N216" s="22">
        <v>0</v>
      </c>
      <c r="O216" s="22">
        <v>0</v>
      </c>
      <c r="P216" s="22">
        <f t="shared" si="78"/>
        <v>79.734113606004712</v>
      </c>
      <c r="Q216" s="22" t="s">
        <v>507</v>
      </c>
    </row>
    <row r="217" spans="1:17" s="2" customFormat="1" ht="169.5" customHeight="1" x14ac:dyDescent="0.25">
      <c r="A217" s="51" t="s">
        <v>341</v>
      </c>
      <c r="B217" s="46" t="s">
        <v>359</v>
      </c>
      <c r="C217" s="52">
        <f>D217+E217+F217+G217</f>
        <v>66.099999999999994</v>
      </c>
      <c r="D217" s="52">
        <v>0</v>
      </c>
      <c r="E217" s="52">
        <v>0</v>
      </c>
      <c r="F217" s="52">
        <v>66.099999999999994</v>
      </c>
      <c r="G217" s="52">
        <v>0</v>
      </c>
      <c r="H217" s="52">
        <f>I217+J217+K217+L217</f>
        <v>0</v>
      </c>
      <c r="I217" s="52">
        <v>0</v>
      </c>
      <c r="J217" s="52">
        <v>0</v>
      </c>
      <c r="K217" s="52">
        <v>0</v>
      </c>
      <c r="L217" s="52">
        <v>0</v>
      </c>
      <c r="M217" s="53">
        <f t="shared" si="77"/>
        <v>0</v>
      </c>
      <c r="N217" s="53">
        <v>0</v>
      </c>
      <c r="O217" s="53">
        <v>0</v>
      </c>
      <c r="P217" s="53">
        <f t="shared" si="78"/>
        <v>0</v>
      </c>
      <c r="Q217" s="53" t="s">
        <v>508</v>
      </c>
    </row>
    <row r="218" spans="1:17" s="2" customFormat="1" ht="74.25" customHeight="1" x14ac:dyDescent="0.25">
      <c r="A218" s="19" t="s">
        <v>307</v>
      </c>
      <c r="B218" s="48" t="s">
        <v>342</v>
      </c>
      <c r="C218" s="21">
        <f>C219</f>
        <v>266.39999999999998</v>
      </c>
      <c r="D218" s="21">
        <f t="shared" ref="D218:L218" si="80">D219</f>
        <v>0</v>
      </c>
      <c r="E218" s="21">
        <f t="shared" si="80"/>
        <v>0</v>
      </c>
      <c r="F218" s="21">
        <f t="shared" si="80"/>
        <v>266.39999999999998</v>
      </c>
      <c r="G218" s="21">
        <f t="shared" si="80"/>
        <v>0</v>
      </c>
      <c r="H218" s="21">
        <f t="shared" si="80"/>
        <v>133.19999999999999</v>
      </c>
      <c r="I218" s="21">
        <f t="shared" si="80"/>
        <v>0</v>
      </c>
      <c r="J218" s="21">
        <f t="shared" si="80"/>
        <v>0</v>
      </c>
      <c r="K218" s="21">
        <f t="shared" si="80"/>
        <v>133.19999999999999</v>
      </c>
      <c r="L218" s="21">
        <f t="shared" si="80"/>
        <v>0</v>
      </c>
      <c r="M218" s="22">
        <f t="shared" si="77"/>
        <v>50</v>
      </c>
      <c r="N218" s="22">
        <v>0</v>
      </c>
      <c r="O218" s="22">
        <v>0</v>
      </c>
      <c r="P218" s="22">
        <f t="shared" si="78"/>
        <v>50</v>
      </c>
      <c r="Q218" s="22"/>
    </row>
    <row r="219" spans="1:17" s="2" customFormat="1" ht="125.25" customHeight="1" x14ac:dyDescent="0.25">
      <c r="A219" s="51" t="s">
        <v>343</v>
      </c>
      <c r="B219" s="54" t="s">
        <v>499</v>
      </c>
      <c r="C219" s="21">
        <f>D219+E219+F219+G219</f>
        <v>266.39999999999998</v>
      </c>
      <c r="D219" s="21">
        <v>0</v>
      </c>
      <c r="E219" s="21">
        <v>0</v>
      </c>
      <c r="F219" s="21">
        <v>266.39999999999998</v>
      </c>
      <c r="G219" s="21">
        <v>0</v>
      </c>
      <c r="H219" s="21">
        <f t="shared" si="76"/>
        <v>133.19999999999999</v>
      </c>
      <c r="I219" s="21">
        <v>0</v>
      </c>
      <c r="J219" s="21">
        <v>0</v>
      </c>
      <c r="K219" s="21">
        <v>133.19999999999999</v>
      </c>
      <c r="L219" s="21">
        <v>0</v>
      </c>
      <c r="M219" s="22">
        <f t="shared" si="77"/>
        <v>50</v>
      </c>
      <c r="N219" s="22">
        <v>0</v>
      </c>
      <c r="O219" s="22">
        <v>0</v>
      </c>
      <c r="P219" s="22">
        <f t="shared" si="78"/>
        <v>50</v>
      </c>
      <c r="Q219" s="22" t="s">
        <v>509</v>
      </c>
    </row>
    <row r="220" spans="1:17" s="2" customFormat="1" ht="59.25" customHeight="1" x14ac:dyDescent="0.25">
      <c r="A220" s="19" t="s">
        <v>308</v>
      </c>
      <c r="B220" s="48" t="s">
        <v>344</v>
      </c>
      <c r="C220" s="21">
        <f>C221+C222+C223</f>
        <v>86240.2</v>
      </c>
      <c r="D220" s="21">
        <f t="shared" ref="D220:J220" si="81">D221+D222+D223</f>
        <v>0</v>
      </c>
      <c r="E220" s="21">
        <f t="shared" si="81"/>
        <v>35340</v>
      </c>
      <c r="F220" s="21">
        <f t="shared" si="81"/>
        <v>50900.2</v>
      </c>
      <c r="G220" s="21">
        <f t="shared" si="81"/>
        <v>0</v>
      </c>
      <c r="H220" s="21">
        <f t="shared" si="81"/>
        <v>65979.8</v>
      </c>
      <c r="I220" s="21">
        <f t="shared" si="81"/>
        <v>0</v>
      </c>
      <c r="J220" s="21">
        <f t="shared" si="81"/>
        <v>35340</v>
      </c>
      <c r="K220" s="21">
        <f>K221+K222+K223</f>
        <v>30639.800000000003</v>
      </c>
      <c r="L220" s="21" t="e">
        <f>#REF!+#REF!+L221</f>
        <v>#REF!</v>
      </c>
      <c r="M220" s="22">
        <f t="shared" si="77"/>
        <v>76.507011811197103</v>
      </c>
      <c r="N220" s="22">
        <v>0</v>
      </c>
      <c r="O220" s="22">
        <v>0</v>
      </c>
      <c r="P220" s="22">
        <f t="shared" si="78"/>
        <v>60.195834201044406</v>
      </c>
      <c r="Q220" s="22"/>
    </row>
    <row r="221" spans="1:17" s="2" customFormat="1" ht="96" customHeight="1" x14ac:dyDescent="0.25">
      <c r="A221" s="51" t="s">
        <v>345</v>
      </c>
      <c r="B221" s="46" t="s">
        <v>500</v>
      </c>
      <c r="C221" s="21">
        <f>D221+E221+F221+G221</f>
        <v>38647.1</v>
      </c>
      <c r="D221" s="21">
        <v>0</v>
      </c>
      <c r="E221" s="21">
        <v>35340</v>
      </c>
      <c r="F221" s="21">
        <v>3307.1</v>
      </c>
      <c r="G221" s="21">
        <v>0</v>
      </c>
      <c r="H221" s="21">
        <f>I221+J221+K221+L221</f>
        <v>38156.699999999997</v>
      </c>
      <c r="I221" s="21">
        <v>0</v>
      </c>
      <c r="J221" s="21">
        <v>35340</v>
      </c>
      <c r="K221" s="21">
        <v>2816.7</v>
      </c>
      <c r="L221" s="21">
        <v>0</v>
      </c>
      <c r="M221" s="22">
        <f t="shared" si="77"/>
        <v>98.731082021678205</v>
      </c>
      <c r="N221" s="22">
        <v>0</v>
      </c>
      <c r="O221" s="22">
        <v>0</v>
      </c>
      <c r="P221" s="22">
        <f t="shared" si="78"/>
        <v>85.171298116174285</v>
      </c>
      <c r="Q221" s="22" t="s">
        <v>510</v>
      </c>
    </row>
    <row r="222" spans="1:17" s="2" customFormat="1" ht="168" customHeight="1" x14ac:dyDescent="0.25">
      <c r="A222" s="51" t="s">
        <v>346</v>
      </c>
      <c r="B222" s="46" t="s">
        <v>501</v>
      </c>
      <c r="C222" s="21">
        <f t="shared" ref="C222:C223" si="82">D222+E222+F222+G222</f>
        <v>44257.4</v>
      </c>
      <c r="D222" s="21">
        <v>0</v>
      </c>
      <c r="E222" s="21">
        <v>0</v>
      </c>
      <c r="F222" s="21">
        <v>44257.4</v>
      </c>
      <c r="G222" s="21">
        <v>0</v>
      </c>
      <c r="H222" s="21">
        <f t="shared" ref="H222:H223" si="83">I222+J222+K222+L222</f>
        <v>24487.4</v>
      </c>
      <c r="I222" s="21">
        <v>0</v>
      </c>
      <c r="J222" s="21">
        <v>0</v>
      </c>
      <c r="K222" s="21">
        <v>24487.4</v>
      </c>
      <c r="L222" s="21">
        <v>0</v>
      </c>
      <c r="M222" s="22">
        <f t="shared" ref="M222:M223" si="84">H222/C222*100</f>
        <v>55.32950421850358</v>
      </c>
      <c r="N222" s="22">
        <v>0</v>
      </c>
      <c r="O222" s="22">
        <v>0</v>
      </c>
      <c r="P222" s="22">
        <f t="shared" ref="P222:P223" si="85">K222/F222*100</f>
        <v>55.32950421850358</v>
      </c>
      <c r="Q222" s="22" t="s">
        <v>511</v>
      </c>
    </row>
    <row r="223" spans="1:17" s="2" customFormat="1" ht="49.5" customHeight="1" x14ac:dyDescent="0.25">
      <c r="A223" s="51" t="s">
        <v>347</v>
      </c>
      <c r="B223" s="46" t="s">
        <v>348</v>
      </c>
      <c r="C223" s="21">
        <f t="shared" si="82"/>
        <v>3335.7</v>
      </c>
      <c r="D223" s="21">
        <v>0</v>
      </c>
      <c r="E223" s="21">
        <v>0</v>
      </c>
      <c r="F223" s="21">
        <v>3335.7</v>
      </c>
      <c r="G223" s="21">
        <v>0</v>
      </c>
      <c r="H223" s="21">
        <f t="shared" si="83"/>
        <v>3335.7</v>
      </c>
      <c r="I223" s="21">
        <v>0</v>
      </c>
      <c r="J223" s="21">
        <v>0</v>
      </c>
      <c r="K223" s="21">
        <v>3335.7</v>
      </c>
      <c r="L223" s="21">
        <v>0</v>
      </c>
      <c r="M223" s="22">
        <f t="shared" si="84"/>
        <v>100</v>
      </c>
      <c r="N223" s="22">
        <v>0</v>
      </c>
      <c r="O223" s="22">
        <v>0</v>
      </c>
      <c r="P223" s="22">
        <f t="shared" si="85"/>
        <v>100</v>
      </c>
      <c r="Q223" s="22"/>
    </row>
    <row r="224" spans="1:17" s="2" customFormat="1" ht="28.5" customHeight="1" x14ac:dyDescent="0.25">
      <c r="A224" s="14" t="s">
        <v>317</v>
      </c>
      <c r="B224" s="15" t="s">
        <v>106</v>
      </c>
      <c r="C224" s="3">
        <f>C225+C228</f>
        <v>2095.3000000000002</v>
      </c>
      <c r="D224" s="3">
        <f>D225+D228</f>
        <v>0</v>
      </c>
      <c r="E224" s="3">
        <f>E225+E228</f>
        <v>0</v>
      </c>
      <c r="F224" s="3">
        <f>F225+F228</f>
        <v>2095.3000000000002</v>
      </c>
      <c r="G224" s="3">
        <v>0</v>
      </c>
      <c r="H224" s="3">
        <f>H225+H228</f>
        <v>2035.3999999999999</v>
      </c>
      <c r="I224" s="3">
        <f>I225+I228</f>
        <v>0</v>
      </c>
      <c r="J224" s="3">
        <f>J225+J228</f>
        <v>0</v>
      </c>
      <c r="K224" s="3">
        <f>K225+K228</f>
        <v>2035.3999999999999</v>
      </c>
      <c r="L224" s="3">
        <v>0</v>
      </c>
      <c r="M224" s="3">
        <f t="shared" si="77"/>
        <v>97.141220827566443</v>
      </c>
      <c r="N224" s="3">
        <v>0</v>
      </c>
      <c r="O224" s="3">
        <v>0</v>
      </c>
      <c r="P224" s="3">
        <f t="shared" si="78"/>
        <v>97.141220827566443</v>
      </c>
      <c r="Q224" s="3"/>
    </row>
    <row r="225" spans="1:17" s="18" customFormat="1" ht="74.25" customHeight="1" x14ac:dyDescent="0.25">
      <c r="A225" s="14"/>
      <c r="B225" s="16" t="s">
        <v>428</v>
      </c>
      <c r="C225" s="17">
        <f>C226+C227</f>
        <v>1930.3</v>
      </c>
      <c r="D225" s="17">
        <f t="shared" ref="D225:L225" si="86">D226+D227</f>
        <v>0</v>
      </c>
      <c r="E225" s="17">
        <f t="shared" si="86"/>
        <v>0</v>
      </c>
      <c r="F225" s="17">
        <f t="shared" si="86"/>
        <v>1930.3</v>
      </c>
      <c r="G225" s="17">
        <f t="shared" si="86"/>
        <v>0</v>
      </c>
      <c r="H225" s="17">
        <f t="shared" si="86"/>
        <v>1870.6</v>
      </c>
      <c r="I225" s="17">
        <f t="shared" si="86"/>
        <v>0</v>
      </c>
      <c r="J225" s="17">
        <f t="shared" si="86"/>
        <v>0</v>
      </c>
      <c r="K225" s="17">
        <f t="shared" si="86"/>
        <v>1870.6</v>
      </c>
      <c r="L225" s="17">
        <f t="shared" si="86"/>
        <v>0</v>
      </c>
      <c r="M225" s="17">
        <f t="shared" si="77"/>
        <v>96.907216494845358</v>
      </c>
      <c r="N225" s="17">
        <v>0</v>
      </c>
      <c r="O225" s="17">
        <v>0</v>
      </c>
      <c r="P225" s="17">
        <f t="shared" si="78"/>
        <v>96.907216494845358</v>
      </c>
      <c r="Q225" s="17"/>
    </row>
    <row r="226" spans="1:17" s="24" customFormat="1" ht="46.5" customHeight="1" x14ac:dyDescent="0.25">
      <c r="A226" s="41" t="s">
        <v>79</v>
      </c>
      <c r="B226" s="20" t="s">
        <v>360</v>
      </c>
      <c r="C226" s="22">
        <f>D226+E226+F226+G226</f>
        <v>1430.3</v>
      </c>
      <c r="D226" s="22">
        <v>0</v>
      </c>
      <c r="E226" s="22">
        <v>0</v>
      </c>
      <c r="F226" s="22">
        <v>1430.3</v>
      </c>
      <c r="G226" s="22">
        <v>0</v>
      </c>
      <c r="H226" s="22">
        <f>I226+J226+K226+L226</f>
        <v>1370.8</v>
      </c>
      <c r="I226" s="22">
        <v>0</v>
      </c>
      <c r="J226" s="22">
        <v>0</v>
      </c>
      <c r="K226" s="22">
        <v>1370.8</v>
      </c>
      <c r="L226" s="22">
        <v>0</v>
      </c>
      <c r="M226" s="22">
        <f t="shared" si="77"/>
        <v>95.840033559393135</v>
      </c>
      <c r="N226" s="22">
        <v>0</v>
      </c>
      <c r="O226" s="22">
        <v>0</v>
      </c>
      <c r="P226" s="22">
        <f t="shared" si="78"/>
        <v>95.840033559393135</v>
      </c>
      <c r="Q226" s="22" t="s">
        <v>429</v>
      </c>
    </row>
    <row r="227" spans="1:17" s="24" customFormat="1" ht="78" customHeight="1" x14ac:dyDescent="0.25">
      <c r="A227" s="41" t="s">
        <v>94</v>
      </c>
      <c r="B227" s="20" t="s">
        <v>361</v>
      </c>
      <c r="C227" s="22">
        <f>D227+E227+F227+G227</f>
        <v>500</v>
      </c>
      <c r="D227" s="22">
        <v>0</v>
      </c>
      <c r="E227" s="22">
        <v>0</v>
      </c>
      <c r="F227" s="22">
        <v>500</v>
      </c>
      <c r="G227" s="22">
        <v>0</v>
      </c>
      <c r="H227" s="22">
        <f>I227+J227+K227+L227</f>
        <v>499.8</v>
      </c>
      <c r="I227" s="22">
        <v>0</v>
      </c>
      <c r="J227" s="22">
        <v>0</v>
      </c>
      <c r="K227" s="22">
        <v>499.8</v>
      </c>
      <c r="L227" s="22">
        <v>0</v>
      </c>
      <c r="M227" s="22">
        <f t="shared" si="77"/>
        <v>99.960000000000008</v>
      </c>
      <c r="N227" s="22">
        <v>0</v>
      </c>
      <c r="O227" s="22">
        <v>0</v>
      </c>
      <c r="P227" s="22">
        <f t="shared" si="78"/>
        <v>99.960000000000008</v>
      </c>
      <c r="Q227" s="22" t="s">
        <v>430</v>
      </c>
    </row>
    <row r="228" spans="1:17" s="18" customFormat="1" ht="33" customHeight="1" x14ac:dyDescent="0.25">
      <c r="A228" s="14"/>
      <c r="B228" s="16" t="s">
        <v>107</v>
      </c>
      <c r="C228" s="17">
        <f>C229</f>
        <v>165</v>
      </c>
      <c r="D228" s="17">
        <f t="shared" ref="D228:K228" si="87">D229</f>
        <v>0</v>
      </c>
      <c r="E228" s="17">
        <f t="shared" si="87"/>
        <v>0</v>
      </c>
      <c r="F228" s="17">
        <f t="shared" si="87"/>
        <v>165</v>
      </c>
      <c r="G228" s="17">
        <f t="shared" si="87"/>
        <v>0</v>
      </c>
      <c r="H228" s="17">
        <f t="shared" si="87"/>
        <v>164.8</v>
      </c>
      <c r="I228" s="17">
        <f t="shared" si="87"/>
        <v>0</v>
      </c>
      <c r="J228" s="17">
        <f t="shared" si="87"/>
        <v>0</v>
      </c>
      <c r="K228" s="17">
        <f t="shared" si="87"/>
        <v>164.8</v>
      </c>
      <c r="L228" s="17">
        <v>0</v>
      </c>
      <c r="M228" s="17">
        <f t="shared" si="77"/>
        <v>99.87878787878789</v>
      </c>
      <c r="N228" s="17">
        <v>0</v>
      </c>
      <c r="O228" s="17">
        <v>0</v>
      </c>
      <c r="P228" s="17">
        <f t="shared" si="78"/>
        <v>99.87878787878789</v>
      </c>
      <c r="Q228" s="17"/>
    </row>
    <row r="229" spans="1:17" s="24" customFormat="1" ht="47.25" customHeight="1" x14ac:dyDescent="0.25">
      <c r="A229" s="33" t="s">
        <v>79</v>
      </c>
      <c r="B229" s="20" t="s">
        <v>108</v>
      </c>
      <c r="C229" s="22">
        <f>D229+E229+F229</f>
        <v>165</v>
      </c>
      <c r="D229" s="22">
        <v>0</v>
      </c>
      <c r="E229" s="22">
        <v>0</v>
      </c>
      <c r="F229" s="22">
        <v>165</v>
      </c>
      <c r="G229" s="22">
        <v>0</v>
      </c>
      <c r="H229" s="22">
        <f>I229+J229+K229</f>
        <v>164.8</v>
      </c>
      <c r="I229" s="22">
        <v>0</v>
      </c>
      <c r="J229" s="22">
        <v>0</v>
      </c>
      <c r="K229" s="22">
        <v>164.8</v>
      </c>
      <c r="L229" s="22">
        <v>0</v>
      </c>
      <c r="M229" s="22">
        <f t="shared" si="77"/>
        <v>99.87878787878789</v>
      </c>
      <c r="N229" s="22">
        <v>0</v>
      </c>
      <c r="O229" s="22">
        <v>0</v>
      </c>
      <c r="P229" s="22">
        <f t="shared" si="78"/>
        <v>99.87878787878789</v>
      </c>
      <c r="Q229" s="22" t="s">
        <v>430</v>
      </c>
    </row>
    <row r="230" spans="1:17" s="2" customFormat="1" ht="33.75" customHeight="1" x14ac:dyDescent="0.25">
      <c r="A230" s="14" t="s">
        <v>318</v>
      </c>
      <c r="B230" s="15" t="s">
        <v>55</v>
      </c>
      <c r="C230" s="3">
        <f t="shared" ref="C230:L230" si="88">C231+C235+C237</f>
        <v>36069</v>
      </c>
      <c r="D230" s="3">
        <f t="shared" si="88"/>
        <v>598.4</v>
      </c>
      <c r="E230" s="3">
        <f t="shared" si="88"/>
        <v>1532.7</v>
      </c>
      <c r="F230" s="3">
        <f t="shared" si="88"/>
        <v>33937.899999999994</v>
      </c>
      <c r="G230" s="3">
        <f t="shared" si="88"/>
        <v>0</v>
      </c>
      <c r="H230" s="3">
        <f t="shared" si="88"/>
        <v>9308.0999999999985</v>
      </c>
      <c r="I230" s="3">
        <f t="shared" si="88"/>
        <v>598.4</v>
      </c>
      <c r="J230" s="3">
        <f t="shared" si="88"/>
        <v>1532.7</v>
      </c>
      <c r="K230" s="3">
        <f t="shared" si="88"/>
        <v>7177</v>
      </c>
      <c r="L230" s="3" t="e">
        <f t="shared" si="88"/>
        <v>#REF!</v>
      </c>
      <c r="M230" s="3">
        <f t="shared" si="77"/>
        <v>25.806371122016131</v>
      </c>
      <c r="N230" s="3">
        <f>I230/D230*100</f>
        <v>100</v>
      </c>
      <c r="O230" s="3">
        <f>J230/E230*100</f>
        <v>100</v>
      </c>
      <c r="P230" s="3">
        <f t="shared" si="78"/>
        <v>21.147448722519666</v>
      </c>
      <c r="Q230" s="3"/>
    </row>
    <row r="231" spans="1:17" s="18" customFormat="1" ht="46.5" customHeight="1" x14ac:dyDescent="0.25">
      <c r="A231" s="14"/>
      <c r="B231" s="16" t="s">
        <v>56</v>
      </c>
      <c r="C231" s="17">
        <f>+C234+C232+C233</f>
        <v>30848</v>
      </c>
      <c r="D231" s="17">
        <f t="shared" ref="D231:L231" si="89">+D234+D232+D233</f>
        <v>0</v>
      </c>
      <c r="E231" s="17">
        <f t="shared" si="89"/>
        <v>0</v>
      </c>
      <c r="F231" s="17">
        <f t="shared" si="89"/>
        <v>30848</v>
      </c>
      <c r="G231" s="17">
        <f t="shared" si="89"/>
        <v>0</v>
      </c>
      <c r="H231" s="17">
        <f t="shared" si="89"/>
        <v>4087.3999999999996</v>
      </c>
      <c r="I231" s="17">
        <f t="shared" si="89"/>
        <v>0</v>
      </c>
      <c r="J231" s="17">
        <f t="shared" si="89"/>
        <v>0</v>
      </c>
      <c r="K231" s="17">
        <f t="shared" si="89"/>
        <v>4087.3999999999996</v>
      </c>
      <c r="L231" s="17">
        <f t="shared" si="89"/>
        <v>0</v>
      </c>
      <c r="M231" s="17">
        <f t="shared" si="77"/>
        <v>13.250129668049793</v>
      </c>
      <c r="N231" s="17">
        <v>0</v>
      </c>
      <c r="O231" s="17">
        <v>0</v>
      </c>
      <c r="P231" s="17">
        <f t="shared" si="78"/>
        <v>13.250129668049793</v>
      </c>
      <c r="Q231" s="17"/>
    </row>
    <row r="232" spans="1:17" s="24" customFormat="1" ht="48" customHeight="1" x14ac:dyDescent="0.25">
      <c r="A232" s="33" t="s">
        <v>79</v>
      </c>
      <c r="B232" s="20" t="s">
        <v>362</v>
      </c>
      <c r="C232" s="23">
        <f>D232+E232+F232</f>
        <v>1254.8</v>
      </c>
      <c r="D232" s="23">
        <v>0</v>
      </c>
      <c r="E232" s="23">
        <v>0</v>
      </c>
      <c r="F232" s="23">
        <v>1254.8</v>
      </c>
      <c r="G232" s="23">
        <v>0</v>
      </c>
      <c r="H232" s="23">
        <f t="shared" ref="H232:H238" si="90">I232+J232+K232</f>
        <v>1254.7</v>
      </c>
      <c r="I232" s="23">
        <v>0</v>
      </c>
      <c r="J232" s="23">
        <v>0</v>
      </c>
      <c r="K232" s="23">
        <v>1254.7</v>
      </c>
      <c r="L232" s="23">
        <v>0</v>
      </c>
      <c r="M232" s="23">
        <f t="shared" si="77"/>
        <v>99.992030602486466</v>
      </c>
      <c r="N232" s="23">
        <v>0</v>
      </c>
      <c r="O232" s="23">
        <v>0</v>
      </c>
      <c r="P232" s="23">
        <f t="shared" si="78"/>
        <v>99.992030602486466</v>
      </c>
      <c r="Q232" s="25" t="s">
        <v>391</v>
      </c>
    </row>
    <row r="233" spans="1:17" s="2" customFormat="1" ht="124.5" customHeight="1" x14ac:dyDescent="0.25">
      <c r="A233" s="33" t="s">
        <v>80</v>
      </c>
      <c r="B233" s="20" t="s">
        <v>34</v>
      </c>
      <c r="C233" s="22">
        <f>D233+E233+F233</f>
        <v>27407.3</v>
      </c>
      <c r="D233" s="22">
        <v>0</v>
      </c>
      <c r="E233" s="22">
        <v>0</v>
      </c>
      <c r="F233" s="22">
        <v>27407.3</v>
      </c>
      <c r="G233" s="22">
        <v>0</v>
      </c>
      <c r="H233" s="23">
        <f t="shared" si="90"/>
        <v>909.7</v>
      </c>
      <c r="I233" s="22">
        <v>0</v>
      </c>
      <c r="J233" s="22">
        <v>0</v>
      </c>
      <c r="K233" s="22">
        <v>909.7</v>
      </c>
      <c r="L233" s="22">
        <v>0</v>
      </c>
      <c r="M233" s="22">
        <f t="shared" si="77"/>
        <v>3.3191886833070026</v>
      </c>
      <c r="N233" s="22">
        <v>0</v>
      </c>
      <c r="O233" s="22">
        <v>0</v>
      </c>
      <c r="P233" s="22">
        <f t="shared" si="78"/>
        <v>3.3191886833070026</v>
      </c>
      <c r="Q233" s="25" t="s">
        <v>476</v>
      </c>
    </row>
    <row r="234" spans="1:17" s="2" customFormat="1" ht="125.25" customHeight="1" x14ac:dyDescent="0.25">
      <c r="A234" s="33" t="s">
        <v>94</v>
      </c>
      <c r="B234" s="20" t="s">
        <v>335</v>
      </c>
      <c r="C234" s="22">
        <f>D234+E234+F234</f>
        <v>2185.9</v>
      </c>
      <c r="D234" s="22">
        <v>0</v>
      </c>
      <c r="E234" s="22">
        <v>0</v>
      </c>
      <c r="F234" s="22">
        <v>2185.9</v>
      </c>
      <c r="G234" s="22">
        <v>0</v>
      </c>
      <c r="H234" s="23">
        <f>I234+J234+K234</f>
        <v>1923</v>
      </c>
      <c r="I234" s="22">
        <v>0</v>
      </c>
      <c r="J234" s="22">
        <v>0</v>
      </c>
      <c r="K234" s="22">
        <v>1923</v>
      </c>
      <c r="L234" s="22">
        <v>0</v>
      </c>
      <c r="M234" s="22">
        <f t="shared" si="77"/>
        <v>87.972917333821314</v>
      </c>
      <c r="N234" s="22">
        <v>0</v>
      </c>
      <c r="O234" s="22">
        <v>0</v>
      </c>
      <c r="P234" s="22">
        <f t="shared" si="78"/>
        <v>87.972917333821314</v>
      </c>
      <c r="Q234" s="25" t="s">
        <v>477</v>
      </c>
    </row>
    <row r="235" spans="1:17" s="18" customFormat="1" ht="32.25" customHeight="1" x14ac:dyDescent="0.25">
      <c r="A235" s="14"/>
      <c r="B235" s="16" t="s">
        <v>57</v>
      </c>
      <c r="C235" s="17">
        <f>C236</f>
        <v>5197.7999999999993</v>
      </c>
      <c r="D235" s="17">
        <f t="shared" ref="D235:K235" si="91">D236</f>
        <v>598.4</v>
      </c>
      <c r="E235" s="17">
        <f t="shared" si="91"/>
        <v>1532.7</v>
      </c>
      <c r="F235" s="17">
        <f t="shared" si="91"/>
        <v>3066.7</v>
      </c>
      <c r="G235" s="17">
        <f t="shared" si="91"/>
        <v>0</v>
      </c>
      <c r="H235" s="17">
        <f t="shared" si="91"/>
        <v>5197.7</v>
      </c>
      <c r="I235" s="17">
        <f t="shared" si="91"/>
        <v>598.4</v>
      </c>
      <c r="J235" s="17">
        <f t="shared" si="91"/>
        <v>1532.7</v>
      </c>
      <c r="K235" s="17">
        <f t="shared" si="91"/>
        <v>3066.6</v>
      </c>
      <c r="L235" s="17" t="e">
        <f>#REF!+L236</f>
        <v>#REF!</v>
      </c>
      <c r="M235" s="17">
        <f t="shared" si="77"/>
        <v>99.998076109123105</v>
      </c>
      <c r="N235" s="17">
        <f>I235/D235*100</f>
        <v>100</v>
      </c>
      <c r="O235" s="17">
        <f>J235/E235*100</f>
        <v>100</v>
      </c>
      <c r="P235" s="17">
        <f t="shared" si="78"/>
        <v>99.996739165878637</v>
      </c>
      <c r="Q235" s="17"/>
    </row>
    <row r="236" spans="1:17" s="2" customFormat="1" ht="75" customHeight="1" x14ac:dyDescent="0.25">
      <c r="A236" s="33" t="s">
        <v>80</v>
      </c>
      <c r="B236" s="20" t="s">
        <v>336</v>
      </c>
      <c r="C236" s="22">
        <f>D236+E236+F236</f>
        <v>5197.7999999999993</v>
      </c>
      <c r="D236" s="22">
        <v>598.4</v>
      </c>
      <c r="E236" s="22">
        <v>1532.7</v>
      </c>
      <c r="F236" s="22">
        <v>3066.7</v>
      </c>
      <c r="G236" s="22">
        <v>0</v>
      </c>
      <c r="H236" s="23">
        <f>I236+J236+K236</f>
        <v>5197.7</v>
      </c>
      <c r="I236" s="22">
        <v>598.4</v>
      </c>
      <c r="J236" s="22">
        <v>1532.7</v>
      </c>
      <c r="K236" s="22">
        <v>3066.6</v>
      </c>
      <c r="L236" s="22">
        <v>0</v>
      </c>
      <c r="M236" s="22">
        <f t="shared" si="77"/>
        <v>99.998076109123105</v>
      </c>
      <c r="N236" s="22">
        <f>I236/D236*100</f>
        <v>100</v>
      </c>
      <c r="O236" s="22">
        <f>J236/E236*100</f>
        <v>100</v>
      </c>
      <c r="P236" s="22">
        <f t="shared" si="78"/>
        <v>99.996739165878637</v>
      </c>
      <c r="Q236" s="25" t="s">
        <v>391</v>
      </c>
    </row>
    <row r="237" spans="1:17" s="18" customFormat="1" ht="45.75" customHeight="1" x14ac:dyDescent="0.25">
      <c r="A237" s="14"/>
      <c r="B237" s="16" t="s">
        <v>337</v>
      </c>
      <c r="C237" s="17">
        <f>C238</f>
        <v>23.2</v>
      </c>
      <c r="D237" s="17">
        <f t="shared" ref="D237:K237" si="92">D238</f>
        <v>0</v>
      </c>
      <c r="E237" s="17">
        <f t="shared" si="92"/>
        <v>0</v>
      </c>
      <c r="F237" s="17">
        <f t="shared" si="92"/>
        <v>23.2</v>
      </c>
      <c r="G237" s="17">
        <f t="shared" si="92"/>
        <v>0</v>
      </c>
      <c r="H237" s="17">
        <f t="shared" si="92"/>
        <v>23</v>
      </c>
      <c r="I237" s="17">
        <f t="shared" si="92"/>
        <v>0</v>
      </c>
      <c r="J237" s="17">
        <f t="shared" si="92"/>
        <v>0</v>
      </c>
      <c r="K237" s="17">
        <f t="shared" si="92"/>
        <v>23</v>
      </c>
      <c r="L237" s="17">
        <v>0</v>
      </c>
      <c r="M237" s="17">
        <f t="shared" si="77"/>
        <v>99.137931034482762</v>
      </c>
      <c r="N237" s="17">
        <v>0</v>
      </c>
      <c r="O237" s="17">
        <v>0</v>
      </c>
      <c r="P237" s="17">
        <f t="shared" si="78"/>
        <v>99.137931034482762</v>
      </c>
      <c r="Q237" s="17"/>
    </row>
    <row r="238" spans="1:17" s="2" customFormat="1" ht="60.75" customHeight="1" x14ac:dyDescent="0.25">
      <c r="A238" s="33" t="s">
        <v>79</v>
      </c>
      <c r="B238" s="20" t="s">
        <v>332</v>
      </c>
      <c r="C238" s="22">
        <f>D238+E238+F238</f>
        <v>23.2</v>
      </c>
      <c r="D238" s="22">
        <v>0</v>
      </c>
      <c r="E238" s="22">
        <v>0</v>
      </c>
      <c r="F238" s="22">
        <v>23.2</v>
      </c>
      <c r="G238" s="22">
        <v>0</v>
      </c>
      <c r="H238" s="23">
        <f t="shared" si="90"/>
        <v>23</v>
      </c>
      <c r="I238" s="22">
        <v>0</v>
      </c>
      <c r="J238" s="22">
        <v>0</v>
      </c>
      <c r="K238" s="22">
        <v>23</v>
      </c>
      <c r="L238" s="22">
        <v>0</v>
      </c>
      <c r="M238" s="22">
        <f t="shared" si="77"/>
        <v>99.137931034482762</v>
      </c>
      <c r="N238" s="22">
        <v>0</v>
      </c>
      <c r="O238" s="22">
        <v>0</v>
      </c>
      <c r="P238" s="22">
        <f t="shared" si="78"/>
        <v>99.137931034482762</v>
      </c>
      <c r="Q238" s="25" t="s">
        <v>478</v>
      </c>
    </row>
    <row r="239" spans="1:17" s="2" customFormat="1" ht="16.5" customHeight="1" x14ac:dyDescent="0.25">
      <c r="A239" s="14" t="s">
        <v>459</v>
      </c>
      <c r="B239" s="15" t="s">
        <v>134</v>
      </c>
      <c r="C239" s="3">
        <f>C240</f>
        <v>14271.400000000001</v>
      </c>
      <c r="D239" s="3">
        <f t="shared" ref="D239:K239" si="93">D240</f>
        <v>0</v>
      </c>
      <c r="E239" s="3">
        <f t="shared" si="93"/>
        <v>0</v>
      </c>
      <c r="F239" s="3">
        <f t="shared" si="93"/>
        <v>14271.400000000001</v>
      </c>
      <c r="G239" s="3">
        <f t="shared" si="93"/>
        <v>0</v>
      </c>
      <c r="H239" s="3">
        <f t="shared" si="93"/>
        <v>14271.3</v>
      </c>
      <c r="I239" s="3">
        <f t="shared" si="93"/>
        <v>0</v>
      </c>
      <c r="J239" s="3">
        <f t="shared" si="93"/>
        <v>0</v>
      </c>
      <c r="K239" s="3">
        <f t="shared" si="93"/>
        <v>14271.3</v>
      </c>
      <c r="L239" s="3">
        <v>0</v>
      </c>
      <c r="M239" s="3">
        <f>H239/C239*100</f>
        <v>99.999299297896485</v>
      </c>
      <c r="N239" s="3">
        <v>0</v>
      </c>
      <c r="O239" s="3">
        <v>0</v>
      </c>
      <c r="P239" s="3">
        <f>K239/F239*100</f>
        <v>99.999299297896485</v>
      </c>
      <c r="Q239" s="3"/>
    </row>
    <row r="240" spans="1:17" s="18" customFormat="1" ht="17.25" customHeight="1" x14ac:dyDescent="0.25">
      <c r="A240" s="14"/>
      <c r="B240" s="16" t="s">
        <v>13</v>
      </c>
      <c r="C240" s="17">
        <f>C241+C242+C243</f>
        <v>14271.400000000001</v>
      </c>
      <c r="D240" s="17">
        <f t="shared" ref="D240:L240" si="94">D241+D242+D243</f>
        <v>0</v>
      </c>
      <c r="E240" s="17">
        <f t="shared" si="94"/>
        <v>0</v>
      </c>
      <c r="F240" s="17">
        <f t="shared" si="94"/>
        <v>14271.400000000001</v>
      </c>
      <c r="G240" s="17">
        <f t="shared" si="94"/>
        <v>0</v>
      </c>
      <c r="H240" s="17">
        <f t="shared" si="94"/>
        <v>14271.3</v>
      </c>
      <c r="I240" s="17">
        <f t="shared" si="94"/>
        <v>0</v>
      </c>
      <c r="J240" s="17">
        <f t="shared" si="94"/>
        <v>0</v>
      </c>
      <c r="K240" s="17">
        <f t="shared" si="94"/>
        <v>14271.3</v>
      </c>
      <c r="L240" s="17">
        <f t="shared" si="94"/>
        <v>0</v>
      </c>
      <c r="M240" s="17">
        <f>H240/C240*100</f>
        <v>99.999299297896485</v>
      </c>
      <c r="N240" s="17">
        <f>N242+N312</f>
        <v>0</v>
      </c>
      <c r="O240" s="17">
        <f>O242+O312</f>
        <v>0</v>
      </c>
      <c r="P240" s="23">
        <f>K240/F240*100</f>
        <v>99.999299297896485</v>
      </c>
      <c r="Q240" s="23"/>
    </row>
    <row r="241" spans="1:17" s="18" customFormat="1" ht="60" customHeight="1" x14ac:dyDescent="0.25">
      <c r="A241" s="41" t="s">
        <v>79</v>
      </c>
      <c r="B241" s="20" t="s">
        <v>334</v>
      </c>
      <c r="C241" s="22">
        <f>D241+E241+F241+G241</f>
        <v>3209.8</v>
      </c>
      <c r="D241" s="22">
        <v>0</v>
      </c>
      <c r="E241" s="22">
        <v>0</v>
      </c>
      <c r="F241" s="22">
        <v>3209.8</v>
      </c>
      <c r="G241" s="22">
        <v>0</v>
      </c>
      <c r="H241" s="22">
        <f>I241+J241+K241+L241</f>
        <v>3209.7</v>
      </c>
      <c r="I241" s="22">
        <v>0</v>
      </c>
      <c r="J241" s="22">
        <v>0</v>
      </c>
      <c r="K241" s="22">
        <v>3209.7</v>
      </c>
      <c r="L241" s="22">
        <v>0</v>
      </c>
      <c r="M241" s="22">
        <f>H241/C241*100</f>
        <v>99.996884541092896</v>
      </c>
      <c r="N241" s="22">
        <v>0</v>
      </c>
      <c r="O241" s="22">
        <v>0</v>
      </c>
      <c r="P241" s="22">
        <f>K241/F241*100</f>
        <v>99.996884541092896</v>
      </c>
      <c r="Q241" s="22" t="s">
        <v>391</v>
      </c>
    </row>
    <row r="242" spans="1:17" s="18" customFormat="1" ht="48" customHeight="1" x14ac:dyDescent="0.25">
      <c r="A242" s="41" t="s">
        <v>80</v>
      </c>
      <c r="B242" s="20" t="s">
        <v>135</v>
      </c>
      <c r="C242" s="22">
        <f>D242+E242+F242+G242</f>
        <v>4478</v>
      </c>
      <c r="D242" s="22">
        <v>0</v>
      </c>
      <c r="E242" s="22">
        <v>0</v>
      </c>
      <c r="F242" s="22">
        <v>4478</v>
      </c>
      <c r="G242" s="22">
        <v>0</v>
      </c>
      <c r="H242" s="22">
        <f>I242+J242+K242+L242</f>
        <v>4478</v>
      </c>
      <c r="I242" s="22">
        <v>0</v>
      </c>
      <c r="J242" s="22">
        <v>0</v>
      </c>
      <c r="K242" s="22">
        <v>4478</v>
      </c>
      <c r="L242" s="22">
        <v>0</v>
      </c>
      <c r="M242" s="22">
        <f>H242/C242*100</f>
        <v>100</v>
      </c>
      <c r="N242" s="22">
        <v>0</v>
      </c>
      <c r="O242" s="22">
        <v>0</v>
      </c>
      <c r="P242" s="22">
        <f>K242/F242*100</f>
        <v>100</v>
      </c>
      <c r="Q242" s="22"/>
    </row>
    <row r="243" spans="1:17" s="18" customFormat="1" ht="30" customHeight="1" x14ac:dyDescent="0.25">
      <c r="A243" s="41" t="s">
        <v>114</v>
      </c>
      <c r="B243" s="20" t="s">
        <v>363</v>
      </c>
      <c r="C243" s="22">
        <f>D243+E243+F243+G243</f>
        <v>6583.6</v>
      </c>
      <c r="D243" s="22">
        <v>0</v>
      </c>
      <c r="E243" s="22">
        <v>0</v>
      </c>
      <c r="F243" s="22">
        <v>6583.6</v>
      </c>
      <c r="G243" s="22">
        <v>0</v>
      </c>
      <c r="H243" s="22">
        <f>I243+J243+K243+L243</f>
        <v>6583.6</v>
      </c>
      <c r="I243" s="22">
        <v>0</v>
      </c>
      <c r="J243" s="22">
        <v>0</v>
      </c>
      <c r="K243" s="22">
        <v>6583.6</v>
      </c>
      <c r="L243" s="22">
        <v>0</v>
      </c>
      <c r="M243" s="22">
        <f>H243/C243*100</f>
        <v>100</v>
      </c>
      <c r="N243" s="22">
        <v>0</v>
      </c>
      <c r="O243" s="22">
        <v>0</v>
      </c>
      <c r="P243" s="22">
        <f>K243/F243*100</f>
        <v>100</v>
      </c>
      <c r="Q243" s="22"/>
    </row>
    <row r="244" spans="1:17" s="2" customFormat="1" ht="33" customHeight="1" x14ac:dyDescent="0.25">
      <c r="A244" s="14" t="s">
        <v>320</v>
      </c>
      <c r="B244" s="15" t="s">
        <v>180</v>
      </c>
      <c r="C244" s="3">
        <f>C245</f>
        <v>100</v>
      </c>
      <c r="D244" s="3">
        <f t="shared" ref="D244:L244" si="95">D245</f>
        <v>0</v>
      </c>
      <c r="E244" s="3">
        <f t="shared" si="95"/>
        <v>0</v>
      </c>
      <c r="F244" s="3">
        <f t="shared" si="95"/>
        <v>100</v>
      </c>
      <c r="G244" s="3">
        <f t="shared" si="95"/>
        <v>0</v>
      </c>
      <c r="H244" s="3">
        <f t="shared" si="95"/>
        <v>100</v>
      </c>
      <c r="I244" s="3">
        <f t="shared" si="95"/>
        <v>0</v>
      </c>
      <c r="J244" s="3">
        <f t="shared" si="95"/>
        <v>0</v>
      </c>
      <c r="K244" s="3">
        <f t="shared" si="95"/>
        <v>100</v>
      </c>
      <c r="L244" s="3">
        <f t="shared" si="95"/>
        <v>0</v>
      </c>
      <c r="M244" s="3">
        <f t="shared" si="77"/>
        <v>100</v>
      </c>
      <c r="N244" s="3">
        <v>0</v>
      </c>
      <c r="O244" s="3">
        <v>0</v>
      </c>
      <c r="P244" s="3">
        <f t="shared" si="78"/>
        <v>100</v>
      </c>
      <c r="Q244" s="3"/>
    </row>
    <row r="245" spans="1:17" s="18" customFormat="1" ht="19.5" customHeight="1" x14ac:dyDescent="0.25">
      <c r="A245" s="14"/>
      <c r="B245" s="16" t="s">
        <v>13</v>
      </c>
      <c r="C245" s="17">
        <f>C247+C246</f>
        <v>100</v>
      </c>
      <c r="D245" s="17">
        <f t="shared" ref="D245:L245" si="96">D247+D246</f>
        <v>0</v>
      </c>
      <c r="E245" s="17">
        <f t="shared" si="96"/>
        <v>0</v>
      </c>
      <c r="F245" s="17">
        <f t="shared" si="96"/>
        <v>100</v>
      </c>
      <c r="G245" s="17">
        <f t="shared" si="96"/>
        <v>0</v>
      </c>
      <c r="H245" s="17">
        <f t="shared" si="96"/>
        <v>100</v>
      </c>
      <c r="I245" s="17">
        <f t="shared" si="96"/>
        <v>0</v>
      </c>
      <c r="J245" s="17">
        <f t="shared" si="96"/>
        <v>0</v>
      </c>
      <c r="K245" s="17">
        <f t="shared" si="96"/>
        <v>100</v>
      </c>
      <c r="L245" s="17">
        <f t="shared" si="96"/>
        <v>0</v>
      </c>
      <c r="M245" s="17">
        <f t="shared" si="77"/>
        <v>100</v>
      </c>
      <c r="N245" s="17">
        <v>0</v>
      </c>
      <c r="O245" s="17">
        <v>0</v>
      </c>
      <c r="P245" s="17">
        <f t="shared" si="78"/>
        <v>100</v>
      </c>
      <c r="Q245" s="17"/>
    </row>
    <row r="246" spans="1:17" s="18" customFormat="1" ht="48" customHeight="1" x14ac:dyDescent="0.25">
      <c r="A246" s="33" t="s">
        <v>79</v>
      </c>
      <c r="B246" s="43" t="s">
        <v>364</v>
      </c>
      <c r="C246" s="21">
        <f>D246+E246+F246+G246</f>
        <v>51</v>
      </c>
      <c r="D246" s="21">
        <v>0</v>
      </c>
      <c r="E246" s="21">
        <v>0</v>
      </c>
      <c r="F246" s="21">
        <v>51</v>
      </c>
      <c r="G246" s="21">
        <v>0</v>
      </c>
      <c r="H246" s="21">
        <f>I246+J246+K246+L246</f>
        <v>51</v>
      </c>
      <c r="I246" s="21">
        <v>0</v>
      </c>
      <c r="J246" s="21">
        <v>0</v>
      </c>
      <c r="K246" s="21">
        <v>51</v>
      </c>
      <c r="L246" s="21">
        <v>0</v>
      </c>
      <c r="M246" s="22">
        <f t="shared" si="77"/>
        <v>100</v>
      </c>
      <c r="N246" s="22">
        <v>0</v>
      </c>
      <c r="O246" s="22">
        <v>0</v>
      </c>
      <c r="P246" s="22">
        <f t="shared" si="78"/>
        <v>100</v>
      </c>
      <c r="Q246" s="22"/>
    </row>
    <row r="247" spans="1:17" ht="18.75" customHeight="1" x14ac:dyDescent="0.25">
      <c r="A247" s="19" t="s">
        <v>80</v>
      </c>
      <c r="B247" s="20" t="s">
        <v>181</v>
      </c>
      <c r="C247" s="21">
        <f>D247+E247+F247+G247</f>
        <v>49</v>
      </c>
      <c r="D247" s="21">
        <v>0</v>
      </c>
      <c r="E247" s="21">
        <v>0</v>
      </c>
      <c r="F247" s="21">
        <v>49</v>
      </c>
      <c r="G247" s="21">
        <v>0</v>
      </c>
      <c r="H247" s="21">
        <f>I247+J247+K247+L247</f>
        <v>49</v>
      </c>
      <c r="I247" s="21">
        <v>0</v>
      </c>
      <c r="J247" s="21">
        <v>0</v>
      </c>
      <c r="K247" s="21">
        <v>49</v>
      </c>
      <c r="L247" s="21">
        <v>0</v>
      </c>
      <c r="M247" s="22">
        <f t="shared" si="77"/>
        <v>100</v>
      </c>
      <c r="N247" s="22">
        <v>0</v>
      </c>
      <c r="O247" s="22">
        <v>0</v>
      </c>
      <c r="P247" s="22">
        <f t="shared" si="78"/>
        <v>100</v>
      </c>
      <c r="Q247" s="22"/>
    </row>
    <row r="248" spans="1:17" s="2" customFormat="1" ht="45" customHeight="1" x14ac:dyDescent="0.25">
      <c r="A248" s="14" t="s">
        <v>321</v>
      </c>
      <c r="B248" s="15" t="s">
        <v>311</v>
      </c>
      <c r="C248" s="3">
        <f t="shared" ref="C248:L248" si="97">C249+C257+C259</f>
        <v>91968.7</v>
      </c>
      <c r="D248" s="3">
        <f t="shared" si="97"/>
        <v>0</v>
      </c>
      <c r="E248" s="3">
        <f t="shared" si="97"/>
        <v>86239.2</v>
      </c>
      <c r="F248" s="3">
        <f t="shared" si="97"/>
        <v>5729.5</v>
      </c>
      <c r="G248" s="3">
        <f t="shared" si="97"/>
        <v>0</v>
      </c>
      <c r="H248" s="3">
        <f t="shared" si="97"/>
        <v>91852</v>
      </c>
      <c r="I248" s="3">
        <f t="shared" si="97"/>
        <v>0</v>
      </c>
      <c r="J248" s="3">
        <f t="shared" si="97"/>
        <v>86122.7</v>
      </c>
      <c r="K248" s="3">
        <f t="shared" si="97"/>
        <v>5729.3</v>
      </c>
      <c r="L248" s="3" t="e">
        <f t="shared" si="97"/>
        <v>#REF!</v>
      </c>
      <c r="M248" s="3">
        <f t="shared" si="77"/>
        <v>99.873109003389203</v>
      </c>
      <c r="N248" s="3">
        <v>0</v>
      </c>
      <c r="O248" s="3">
        <f>J248/E248*100</f>
        <v>99.864910620692214</v>
      </c>
      <c r="P248" s="3">
        <f t="shared" si="78"/>
        <v>99.996509294004724</v>
      </c>
      <c r="Q248" s="3"/>
    </row>
    <row r="249" spans="1:17" s="18" customFormat="1" ht="15.75" customHeight="1" x14ac:dyDescent="0.25">
      <c r="A249" s="14"/>
      <c r="B249" s="16" t="s">
        <v>13</v>
      </c>
      <c r="C249" s="17">
        <f>C250+C251+C252+C253+C254+C255+C256</f>
        <v>3229.5000000000005</v>
      </c>
      <c r="D249" s="17">
        <f t="shared" ref="D249:K249" si="98">D250+D251+D252+D253+D254+D255+D256</f>
        <v>0</v>
      </c>
      <c r="E249" s="17">
        <f t="shared" si="98"/>
        <v>0</v>
      </c>
      <c r="F249" s="17">
        <f t="shared" si="98"/>
        <v>3229.5000000000005</v>
      </c>
      <c r="G249" s="17">
        <f t="shared" si="98"/>
        <v>0</v>
      </c>
      <c r="H249" s="17">
        <f t="shared" si="98"/>
        <v>3229.3</v>
      </c>
      <c r="I249" s="17">
        <f t="shared" si="98"/>
        <v>0</v>
      </c>
      <c r="J249" s="17">
        <f t="shared" si="98"/>
        <v>0</v>
      </c>
      <c r="K249" s="17">
        <f t="shared" si="98"/>
        <v>3229.3</v>
      </c>
      <c r="L249" s="17" t="e">
        <f>L250+L251+L252+L253+L254+#REF!+L255+L256</f>
        <v>#REF!</v>
      </c>
      <c r="M249" s="17">
        <f t="shared" si="77"/>
        <v>99.993807090880935</v>
      </c>
      <c r="N249" s="17">
        <v>0</v>
      </c>
      <c r="O249" s="17">
        <v>0</v>
      </c>
      <c r="P249" s="17">
        <f t="shared" si="78"/>
        <v>99.993807090880935</v>
      </c>
      <c r="Q249" s="17"/>
    </row>
    <row r="250" spans="1:17" s="24" customFormat="1" ht="48" customHeight="1" x14ac:dyDescent="0.25">
      <c r="A250" s="41" t="s">
        <v>80</v>
      </c>
      <c r="B250" s="20" t="s">
        <v>30</v>
      </c>
      <c r="C250" s="22">
        <f t="shared" ref="C250:C256" si="99">D250+E250+F250</f>
        <v>274</v>
      </c>
      <c r="D250" s="22">
        <v>0</v>
      </c>
      <c r="E250" s="22">
        <v>0</v>
      </c>
      <c r="F250" s="22">
        <v>274</v>
      </c>
      <c r="G250" s="22">
        <v>0</v>
      </c>
      <c r="H250" s="22">
        <f t="shared" ref="H250:H256" si="100">I250+J250+K250+L250</f>
        <v>274</v>
      </c>
      <c r="I250" s="22">
        <v>0</v>
      </c>
      <c r="J250" s="22">
        <v>0</v>
      </c>
      <c r="K250" s="22">
        <v>274</v>
      </c>
      <c r="L250" s="22">
        <v>0</v>
      </c>
      <c r="M250" s="22">
        <f t="shared" ref="M250:M280" si="101">H250/C250*100</f>
        <v>100</v>
      </c>
      <c r="N250" s="22">
        <v>0</v>
      </c>
      <c r="O250" s="22">
        <v>0</v>
      </c>
      <c r="P250" s="22">
        <f t="shared" si="78"/>
        <v>100</v>
      </c>
      <c r="Q250" s="22"/>
    </row>
    <row r="251" spans="1:17" s="24" customFormat="1" ht="76.5" customHeight="1" x14ac:dyDescent="0.25">
      <c r="A251" s="41" t="s">
        <v>114</v>
      </c>
      <c r="B251" s="20" t="s">
        <v>390</v>
      </c>
      <c r="C251" s="22">
        <f t="shared" si="99"/>
        <v>2080.8000000000002</v>
      </c>
      <c r="D251" s="22">
        <v>0</v>
      </c>
      <c r="E251" s="22">
        <v>0</v>
      </c>
      <c r="F251" s="22">
        <v>2080.8000000000002</v>
      </c>
      <c r="G251" s="22">
        <v>0</v>
      </c>
      <c r="H251" s="22">
        <f t="shared" si="100"/>
        <v>2080.6999999999998</v>
      </c>
      <c r="I251" s="22">
        <v>0</v>
      </c>
      <c r="J251" s="22">
        <v>0</v>
      </c>
      <c r="K251" s="22">
        <v>2080.6999999999998</v>
      </c>
      <c r="L251" s="22">
        <v>0</v>
      </c>
      <c r="M251" s="22">
        <f t="shared" si="101"/>
        <v>99.995194156093788</v>
      </c>
      <c r="N251" s="22">
        <v>0</v>
      </c>
      <c r="O251" s="22">
        <v>0</v>
      </c>
      <c r="P251" s="22">
        <f t="shared" si="78"/>
        <v>99.995194156093788</v>
      </c>
      <c r="Q251" s="22" t="s">
        <v>391</v>
      </c>
    </row>
    <row r="252" spans="1:17" s="24" customFormat="1" ht="32.25" customHeight="1" x14ac:dyDescent="0.25">
      <c r="A252" s="41" t="s">
        <v>116</v>
      </c>
      <c r="B252" s="20" t="s">
        <v>312</v>
      </c>
      <c r="C252" s="22">
        <f t="shared" si="99"/>
        <v>26</v>
      </c>
      <c r="D252" s="22">
        <v>0</v>
      </c>
      <c r="E252" s="22">
        <v>0</v>
      </c>
      <c r="F252" s="22">
        <v>26</v>
      </c>
      <c r="G252" s="22">
        <v>0</v>
      </c>
      <c r="H252" s="22">
        <f t="shared" si="100"/>
        <v>26</v>
      </c>
      <c r="I252" s="22">
        <v>0</v>
      </c>
      <c r="J252" s="22">
        <v>0</v>
      </c>
      <c r="K252" s="22">
        <v>26</v>
      </c>
      <c r="L252" s="22">
        <v>0</v>
      </c>
      <c r="M252" s="22">
        <f t="shared" si="101"/>
        <v>100</v>
      </c>
      <c r="N252" s="22">
        <v>0</v>
      </c>
      <c r="O252" s="22">
        <v>0</v>
      </c>
      <c r="P252" s="22">
        <f t="shared" si="78"/>
        <v>100</v>
      </c>
      <c r="Q252" s="22"/>
    </row>
    <row r="253" spans="1:17" s="24" customFormat="1" ht="48" customHeight="1" x14ac:dyDescent="0.25">
      <c r="A253" s="41" t="s">
        <v>118</v>
      </c>
      <c r="B253" s="20" t="s">
        <v>31</v>
      </c>
      <c r="C253" s="22">
        <f t="shared" si="99"/>
        <v>57.9</v>
      </c>
      <c r="D253" s="22">
        <v>0</v>
      </c>
      <c r="E253" s="22">
        <v>0</v>
      </c>
      <c r="F253" s="22">
        <v>57.9</v>
      </c>
      <c r="G253" s="22">
        <v>0</v>
      </c>
      <c r="H253" s="22">
        <f t="shared" si="100"/>
        <v>57.8</v>
      </c>
      <c r="I253" s="22">
        <v>0</v>
      </c>
      <c r="J253" s="22">
        <v>0</v>
      </c>
      <c r="K253" s="22">
        <v>57.8</v>
      </c>
      <c r="L253" s="22">
        <v>0</v>
      </c>
      <c r="M253" s="22">
        <f t="shared" si="101"/>
        <v>99.827288428324707</v>
      </c>
      <c r="N253" s="22">
        <v>0</v>
      </c>
      <c r="O253" s="22">
        <v>0</v>
      </c>
      <c r="P253" s="22">
        <f t="shared" si="78"/>
        <v>99.827288428324707</v>
      </c>
      <c r="Q253" s="25" t="s">
        <v>392</v>
      </c>
    </row>
    <row r="254" spans="1:17" s="24" customFormat="1" ht="64.5" customHeight="1" x14ac:dyDescent="0.25">
      <c r="A254" s="41" t="s">
        <v>94</v>
      </c>
      <c r="B254" s="20" t="s">
        <v>32</v>
      </c>
      <c r="C254" s="22">
        <f t="shared" si="99"/>
        <v>202</v>
      </c>
      <c r="D254" s="22">
        <v>0</v>
      </c>
      <c r="E254" s="22">
        <v>0</v>
      </c>
      <c r="F254" s="22">
        <v>202</v>
      </c>
      <c r="G254" s="22">
        <v>0</v>
      </c>
      <c r="H254" s="22">
        <f t="shared" si="100"/>
        <v>202</v>
      </c>
      <c r="I254" s="22">
        <v>0</v>
      </c>
      <c r="J254" s="22">
        <v>0</v>
      </c>
      <c r="K254" s="22">
        <v>202</v>
      </c>
      <c r="L254" s="22">
        <v>0</v>
      </c>
      <c r="M254" s="22">
        <f t="shared" si="101"/>
        <v>100</v>
      </c>
      <c r="N254" s="22">
        <v>0</v>
      </c>
      <c r="O254" s="22">
        <v>0</v>
      </c>
      <c r="P254" s="22">
        <f t="shared" si="78"/>
        <v>100</v>
      </c>
      <c r="Q254" s="22"/>
    </row>
    <row r="255" spans="1:17" s="24" customFormat="1" ht="63.75" customHeight="1" x14ac:dyDescent="0.25">
      <c r="A255" s="41" t="s">
        <v>303</v>
      </c>
      <c r="B255" s="20" t="s">
        <v>33</v>
      </c>
      <c r="C255" s="22">
        <f t="shared" si="99"/>
        <v>288.8</v>
      </c>
      <c r="D255" s="22">
        <v>0</v>
      </c>
      <c r="E255" s="22">
        <v>0</v>
      </c>
      <c r="F255" s="22">
        <v>288.8</v>
      </c>
      <c r="G255" s="22">
        <v>0</v>
      </c>
      <c r="H255" s="22">
        <f t="shared" si="100"/>
        <v>288.8</v>
      </c>
      <c r="I255" s="22">
        <v>0</v>
      </c>
      <c r="J255" s="22">
        <v>0</v>
      </c>
      <c r="K255" s="22">
        <v>288.8</v>
      </c>
      <c r="L255" s="22">
        <v>0</v>
      </c>
      <c r="M255" s="22">
        <f t="shared" si="101"/>
        <v>100</v>
      </c>
      <c r="N255" s="22">
        <v>0</v>
      </c>
      <c r="O255" s="22">
        <v>0</v>
      </c>
      <c r="P255" s="22">
        <f t="shared" si="78"/>
        <v>100</v>
      </c>
      <c r="Q255" s="22"/>
    </row>
    <row r="256" spans="1:17" s="24" customFormat="1" ht="80.25" customHeight="1" x14ac:dyDescent="0.25">
      <c r="A256" s="41" t="s">
        <v>246</v>
      </c>
      <c r="B256" s="20" t="s">
        <v>313</v>
      </c>
      <c r="C256" s="22">
        <f t="shared" si="99"/>
        <v>300</v>
      </c>
      <c r="D256" s="22">
        <v>0</v>
      </c>
      <c r="E256" s="22">
        <v>0</v>
      </c>
      <c r="F256" s="22">
        <v>300</v>
      </c>
      <c r="G256" s="22">
        <v>0</v>
      </c>
      <c r="H256" s="22">
        <f t="shared" si="100"/>
        <v>300</v>
      </c>
      <c r="I256" s="22">
        <v>0</v>
      </c>
      <c r="J256" s="22">
        <v>0</v>
      </c>
      <c r="K256" s="22">
        <v>300</v>
      </c>
      <c r="L256" s="22">
        <v>0</v>
      </c>
      <c r="M256" s="22">
        <f t="shared" si="101"/>
        <v>100</v>
      </c>
      <c r="N256" s="22">
        <v>0</v>
      </c>
      <c r="O256" s="22">
        <v>0</v>
      </c>
      <c r="P256" s="22">
        <f t="shared" si="78"/>
        <v>100</v>
      </c>
      <c r="Q256" s="22"/>
    </row>
    <row r="257" spans="1:17" s="18" customFormat="1" ht="93" customHeight="1" x14ac:dyDescent="0.25">
      <c r="A257" s="26"/>
      <c r="B257" s="16" t="s">
        <v>393</v>
      </c>
      <c r="C257" s="17">
        <f>C258</f>
        <v>86239.2</v>
      </c>
      <c r="D257" s="17">
        <f t="shared" ref="D257:L257" si="102">D258</f>
        <v>0</v>
      </c>
      <c r="E257" s="17">
        <f t="shared" si="102"/>
        <v>86239.2</v>
      </c>
      <c r="F257" s="17">
        <f t="shared" si="102"/>
        <v>0</v>
      </c>
      <c r="G257" s="17">
        <f t="shared" si="102"/>
        <v>0</v>
      </c>
      <c r="H257" s="17">
        <f t="shared" si="102"/>
        <v>86122.7</v>
      </c>
      <c r="I257" s="17">
        <f t="shared" si="102"/>
        <v>0</v>
      </c>
      <c r="J257" s="17">
        <f t="shared" si="102"/>
        <v>86122.7</v>
      </c>
      <c r="K257" s="17">
        <f t="shared" si="102"/>
        <v>0</v>
      </c>
      <c r="L257" s="17">
        <f t="shared" si="102"/>
        <v>0</v>
      </c>
      <c r="M257" s="17">
        <f t="shared" si="101"/>
        <v>99.864910620692214</v>
      </c>
      <c r="N257" s="17">
        <v>0</v>
      </c>
      <c r="O257" s="17">
        <f>J257/E257*100</f>
        <v>99.864910620692214</v>
      </c>
      <c r="P257" s="17">
        <v>0</v>
      </c>
      <c r="Q257" s="17"/>
    </row>
    <row r="258" spans="1:17" ht="77.25" customHeight="1" x14ac:dyDescent="0.25">
      <c r="A258" s="41" t="s">
        <v>79</v>
      </c>
      <c r="B258" s="20" t="s">
        <v>314</v>
      </c>
      <c r="C258" s="22">
        <f>D258+E258+F258</f>
        <v>86239.2</v>
      </c>
      <c r="D258" s="22">
        <v>0</v>
      </c>
      <c r="E258" s="22">
        <v>86239.2</v>
      </c>
      <c r="F258" s="22">
        <v>0</v>
      </c>
      <c r="G258" s="22">
        <v>0</v>
      </c>
      <c r="H258" s="22">
        <f>I258+J258+K258+L258</f>
        <v>86122.7</v>
      </c>
      <c r="I258" s="22">
        <v>0</v>
      </c>
      <c r="J258" s="22">
        <v>86122.7</v>
      </c>
      <c r="K258" s="22">
        <v>0</v>
      </c>
      <c r="L258" s="22">
        <v>0</v>
      </c>
      <c r="M258" s="22">
        <f t="shared" si="101"/>
        <v>99.864910620692214</v>
      </c>
      <c r="N258" s="22">
        <v>0</v>
      </c>
      <c r="O258" s="22">
        <f>J258/E258*100</f>
        <v>99.864910620692214</v>
      </c>
      <c r="P258" s="22">
        <v>0</v>
      </c>
      <c r="Q258" s="22" t="s">
        <v>394</v>
      </c>
    </row>
    <row r="259" spans="1:17" s="18" customFormat="1" ht="33" customHeight="1" x14ac:dyDescent="0.25">
      <c r="A259" s="14"/>
      <c r="B259" s="16" t="s">
        <v>60</v>
      </c>
      <c r="C259" s="17">
        <f>C260</f>
        <v>2500</v>
      </c>
      <c r="D259" s="17">
        <f t="shared" ref="D259:K259" si="103">D260</f>
        <v>0</v>
      </c>
      <c r="E259" s="17">
        <f t="shared" si="103"/>
        <v>0</v>
      </c>
      <c r="F259" s="17">
        <f t="shared" si="103"/>
        <v>2500</v>
      </c>
      <c r="G259" s="17">
        <f t="shared" si="103"/>
        <v>0</v>
      </c>
      <c r="H259" s="17">
        <f t="shared" si="103"/>
        <v>2500</v>
      </c>
      <c r="I259" s="17">
        <f t="shared" si="103"/>
        <v>0</v>
      </c>
      <c r="J259" s="17">
        <f t="shared" si="103"/>
        <v>0</v>
      </c>
      <c r="K259" s="17">
        <f t="shared" si="103"/>
        <v>2500</v>
      </c>
      <c r="L259" s="17">
        <v>0</v>
      </c>
      <c r="M259" s="17">
        <f t="shared" si="101"/>
        <v>100</v>
      </c>
      <c r="N259" s="17">
        <v>0</v>
      </c>
      <c r="O259" s="17">
        <v>0</v>
      </c>
      <c r="P259" s="17">
        <f t="shared" ref="O259:P280" si="104">K259/F259*100</f>
        <v>100</v>
      </c>
      <c r="Q259" s="17"/>
    </row>
    <row r="260" spans="1:17" ht="33" customHeight="1" x14ac:dyDescent="0.25">
      <c r="A260" s="41" t="s">
        <v>79</v>
      </c>
      <c r="B260" s="20" t="s">
        <v>315</v>
      </c>
      <c r="C260" s="22">
        <f>D260+E260+F260</f>
        <v>2500</v>
      </c>
      <c r="D260" s="22">
        <v>0</v>
      </c>
      <c r="E260" s="22">
        <v>0</v>
      </c>
      <c r="F260" s="22">
        <v>2500</v>
      </c>
      <c r="G260" s="22">
        <v>0</v>
      </c>
      <c r="H260" s="22">
        <f>I260+J260+K260+L260</f>
        <v>2500</v>
      </c>
      <c r="I260" s="22">
        <v>0</v>
      </c>
      <c r="J260" s="22">
        <v>0</v>
      </c>
      <c r="K260" s="22">
        <v>2500</v>
      </c>
      <c r="L260" s="22">
        <v>0</v>
      </c>
      <c r="M260" s="22">
        <f t="shared" si="101"/>
        <v>100</v>
      </c>
      <c r="N260" s="22">
        <v>0</v>
      </c>
      <c r="O260" s="22">
        <v>0</v>
      </c>
      <c r="P260" s="22">
        <f t="shared" si="104"/>
        <v>100</v>
      </c>
      <c r="Q260" s="22"/>
    </row>
    <row r="261" spans="1:17" s="2" customFormat="1" ht="32.25" customHeight="1" x14ac:dyDescent="0.25">
      <c r="A261" s="14" t="s">
        <v>431</v>
      </c>
      <c r="B261" s="15" t="s">
        <v>70</v>
      </c>
      <c r="C261" s="3">
        <f>C262</f>
        <v>19202</v>
      </c>
      <c r="D261" s="3">
        <f t="shared" ref="D261:K261" si="105">D262</f>
        <v>0</v>
      </c>
      <c r="E261" s="3">
        <f t="shared" si="105"/>
        <v>2776</v>
      </c>
      <c r="F261" s="3">
        <f t="shared" si="105"/>
        <v>16426</v>
      </c>
      <c r="G261" s="3">
        <v>0</v>
      </c>
      <c r="H261" s="3">
        <f t="shared" si="105"/>
        <v>19143.300000000003</v>
      </c>
      <c r="I261" s="3">
        <f t="shared" si="105"/>
        <v>0</v>
      </c>
      <c r="J261" s="3">
        <f t="shared" si="105"/>
        <v>2776</v>
      </c>
      <c r="K261" s="3">
        <f t="shared" si="105"/>
        <v>16367.300000000001</v>
      </c>
      <c r="L261" s="3">
        <v>0</v>
      </c>
      <c r="M261" s="3">
        <f t="shared" si="101"/>
        <v>99.694302676804512</v>
      </c>
      <c r="N261" s="3">
        <v>0</v>
      </c>
      <c r="O261" s="17">
        <f t="shared" si="104"/>
        <v>100</v>
      </c>
      <c r="P261" s="3">
        <f t="shared" si="104"/>
        <v>99.642639717521007</v>
      </c>
      <c r="Q261" s="3"/>
    </row>
    <row r="262" spans="1:17" s="18" customFormat="1" ht="18" customHeight="1" x14ac:dyDescent="0.25">
      <c r="A262" s="14"/>
      <c r="B262" s="16" t="s">
        <v>13</v>
      </c>
      <c r="C262" s="17">
        <f>C263+C264+C265</f>
        <v>19202</v>
      </c>
      <c r="D262" s="17">
        <f t="shared" ref="D262:K262" si="106">D263+D264+D265</f>
        <v>0</v>
      </c>
      <c r="E262" s="17">
        <f t="shared" si="106"/>
        <v>2776</v>
      </c>
      <c r="F262" s="17">
        <f t="shared" si="106"/>
        <v>16426</v>
      </c>
      <c r="G262" s="17">
        <v>0</v>
      </c>
      <c r="H262" s="17">
        <f t="shared" si="106"/>
        <v>19143.300000000003</v>
      </c>
      <c r="I262" s="17">
        <f t="shared" si="106"/>
        <v>0</v>
      </c>
      <c r="J262" s="17">
        <f t="shared" si="106"/>
        <v>2776</v>
      </c>
      <c r="K262" s="17">
        <f t="shared" si="106"/>
        <v>16367.300000000001</v>
      </c>
      <c r="L262" s="17">
        <v>0</v>
      </c>
      <c r="M262" s="17">
        <f t="shared" si="101"/>
        <v>99.694302676804512</v>
      </c>
      <c r="N262" s="17">
        <v>0</v>
      </c>
      <c r="O262" s="17">
        <f t="shared" si="104"/>
        <v>100</v>
      </c>
      <c r="P262" s="17">
        <f t="shared" si="104"/>
        <v>99.642639717521007</v>
      </c>
      <c r="Q262" s="17"/>
    </row>
    <row r="263" spans="1:17" ht="45.75" customHeight="1" x14ac:dyDescent="0.25">
      <c r="A263" s="33" t="s">
        <v>79</v>
      </c>
      <c r="B263" s="43" t="s">
        <v>67</v>
      </c>
      <c r="C263" s="22">
        <f>D263+E263+F263</f>
        <v>3883.1</v>
      </c>
      <c r="D263" s="22">
        <v>0</v>
      </c>
      <c r="E263" s="22">
        <v>2776</v>
      </c>
      <c r="F263" s="22">
        <v>1107.0999999999999</v>
      </c>
      <c r="G263" s="22">
        <v>0</v>
      </c>
      <c r="H263" s="22">
        <f>I263+J263+K263</f>
        <v>3883.1</v>
      </c>
      <c r="I263" s="22">
        <v>0</v>
      </c>
      <c r="J263" s="22">
        <v>2776</v>
      </c>
      <c r="K263" s="22">
        <v>1107.0999999999999</v>
      </c>
      <c r="L263" s="22">
        <v>0</v>
      </c>
      <c r="M263" s="22">
        <f t="shared" si="101"/>
        <v>100</v>
      </c>
      <c r="N263" s="22">
        <v>0</v>
      </c>
      <c r="O263" s="22">
        <f t="shared" si="104"/>
        <v>100</v>
      </c>
      <c r="P263" s="22">
        <f t="shared" si="104"/>
        <v>100</v>
      </c>
      <c r="Q263" s="22"/>
    </row>
    <row r="264" spans="1:17" ht="48.75" customHeight="1" x14ac:dyDescent="0.25">
      <c r="A264" s="33" t="s">
        <v>80</v>
      </c>
      <c r="B264" s="20" t="s">
        <v>68</v>
      </c>
      <c r="C264" s="22">
        <f>D264+E264+F264</f>
        <v>490</v>
      </c>
      <c r="D264" s="22">
        <v>0</v>
      </c>
      <c r="E264" s="22">
        <v>0</v>
      </c>
      <c r="F264" s="21">
        <v>490</v>
      </c>
      <c r="G264" s="21">
        <v>0</v>
      </c>
      <c r="H264" s="22">
        <f>I264+J264+K264</f>
        <v>490</v>
      </c>
      <c r="I264" s="22">
        <v>0</v>
      </c>
      <c r="J264" s="22">
        <v>0</v>
      </c>
      <c r="K264" s="22">
        <v>490</v>
      </c>
      <c r="L264" s="22">
        <v>0</v>
      </c>
      <c r="M264" s="22">
        <f t="shared" si="101"/>
        <v>100</v>
      </c>
      <c r="N264" s="22">
        <v>0</v>
      </c>
      <c r="O264" s="22">
        <v>0</v>
      </c>
      <c r="P264" s="22">
        <f t="shared" si="104"/>
        <v>100</v>
      </c>
      <c r="Q264" s="22"/>
    </row>
    <row r="265" spans="1:17" ht="138.75" customHeight="1" x14ac:dyDescent="0.25">
      <c r="A265" s="33" t="s">
        <v>94</v>
      </c>
      <c r="B265" s="20" t="s">
        <v>69</v>
      </c>
      <c r="C265" s="22">
        <f>D265+E265+F265</f>
        <v>14828.9</v>
      </c>
      <c r="D265" s="22">
        <v>0</v>
      </c>
      <c r="E265" s="22">
        <v>0</v>
      </c>
      <c r="F265" s="21">
        <v>14828.9</v>
      </c>
      <c r="G265" s="21">
        <v>0</v>
      </c>
      <c r="H265" s="22">
        <f>I265+J265+K265</f>
        <v>14770.2</v>
      </c>
      <c r="I265" s="22">
        <v>0</v>
      </c>
      <c r="J265" s="22">
        <v>0</v>
      </c>
      <c r="K265" s="22">
        <v>14770.2</v>
      </c>
      <c r="L265" s="22">
        <v>0</v>
      </c>
      <c r="M265" s="22">
        <f t="shared" si="101"/>
        <v>99.604151353101045</v>
      </c>
      <c r="N265" s="22">
        <v>0</v>
      </c>
      <c r="O265" s="22">
        <v>0</v>
      </c>
      <c r="P265" s="22">
        <f t="shared" si="104"/>
        <v>99.604151353101045</v>
      </c>
      <c r="Q265" s="22" t="s">
        <v>432</v>
      </c>
    </row>
    <row r="266" spans="1:17" s="2" customFormat="1" ht="31.5" customHeight="1" x14ac:dyDescent="0.25">
      <c r="A266" s="14" t="s">
        <v>319</v>
      </c>
      <c r="B266" s="15" t="s">
        <v>54</v>
      </c>
      <c r="C266" s="3">
        <f>C267</f>
        <v>1596.8</v>
      </c>
      <c r="D266" s="3">
        <f t="shared" ref="D266:K266" si="107">D267</f>
        <v>0</v>
      </c>
      <c r="E266" s="3">
        <f t="shared" si="107"/>
        <v>0</v>
      </c>
      <c r="F266" s="3">
        <f t="shared" si="107"/>
        <v>1596.8</v>
      </c>
      <c r="G266" s="3">
        <v>0</v>
      </c>
      <c r="H266" s="3">
        <f t="shared" si="107"/>
        <v>1596.8</v>
      </c>
      <c r="I266" s="3">
        <f t="shared" si="107"/>
        <v>0</v>
      </c>
      <c r="J266" s="3">
        <f t="shared" si="107"/>
        <v>0</v>
      </c>
      <c r="K266" s="3">
        <f t="shared" si="107"/>
        <v>1596.8</v>
      </c>
      <c r="L266" s="3">
        <v>0</v>
      </c>
      <c r="M266" s="3">
        <f t="shared" si="101"/>
        <v>100</v>
      </c>
      <c r="N266" s="3">
        <v>0</v>
      </c>
      <c r="O266" s="3">
        <v>0</v>
      </c>
      <c r="P266" s="3">
        <f t="shared" si="104"/>
        <v>100</v>
      </c>
      <c r="Q266" s="3"/>
    </row>
    <row r="267" spans="1:17" s="18" customFormat="1" ht="18" customHeight="1" x14ac:dyDescent="0.25">
      <c r="A267" s="14"/>
      <c r="B267" s="16" t="s">
        <v>13</v>
      </c>
      <c r="C267" s="17">
        <f>C268+C269</f>
        <v>1596.8</v>
      </c>
      <c r="D267" s="17">
        <f t="shared" ref="D267:L267" si="108">D268+D269</f>
        <v>0</v>
      </c>
      <c r="E267" s="17">
        <f t="shared" si="108"/>
        <v>0</v>
      </c>
      <c r="F267" s="17">
        <f t="shared" si="108"/>
        <v>1596.8</v>
      </c>
      <c r="G267" s="17">
        <f t="shared" si="108"/>
        <v>0</v>
      </c>
      <c r="H267" s="17">
        <f t="shared" si="108"/>
        <v>1596.8</v>
      </c>
      <c r="I267" s="17">
        <f t="shared" si="108"/>
        <v>0</v>
      </c>
      <c r="J267" s="17">
        <f t="shared" si="108"/>
        <v>0</v>
      </c>
      <c r="K267" s="17">
        <f t="shared" si="108"/>
        <v>1596.8</v>
      </c>
      <c r="L267" s="17">
        <f t="shared" si="108"/>
        <v>0</v>
      </c>
      <c r="M267" s="17">
        <f t="shared" si="101"/>
        <v>100</v>
      </c>
      <c r="N267" s="17">
        <v>0</v>
      </c>
      <c r="O267" s="17">
        <v>0</v>
      </c>
      <c r="P267" s="17">
        <f t="shared" si="104"/>
        <v>100</v>
      </c>
      <c r="Q267" s="17"/>
    </row>
    <row r="268" spans="1:17" s="18" customFormat="1" ht="78" customHeight="1" x14ac:dyDescent="0.25">
      <c r="A268" s="19" t="s">
        <v>79</v>
      </c>
      <c r="B268" s="20" t="s">
        <v>381</v>
      </c>
      <c r="C268" s="21">
        <f>D268+E268+F268+G268</f>
        <v>300</v>
      </c>
      <c r="D268" s="21">
        <v>0</v>
      </c>
      <c r="E268" s="21">
        <v>0</v>
      </c>
      <c r="F268" s="21">
        <v>300</v>
      </c>
      <c r="G268" s="21">
        <v>0</v>
      </c>
      <c r="H268" s="21">
        <f>I268+J268+K268+L268</f>
        <v>300</v>
      </c>
      <c r="I268" s="21">
        <v>0</v>
      </c>
      <c r="J268" s="21">
        <v>0</v>
      </c>
      <c r="K268" s="21">
        <v>300</v>
      </c>
      <c r="L268" s="21">
        <v>0</v>
      </c>
      <c r="M268" s="22">
        <f t="shared" si="101"/>
        <v>100</v>
      </c>
      <c r="N268" s="22">
        <v>0</v>
      </c>
      <c r="O268" s="22">
        <v>0</v>
      </c>
      <c r="P268" s="22">
        <f t="shared" si="104"/>
        <v>100</v>
      </c>
      <c r="Q268" s="22"/>
    </row>
    <row r="269" spans="1:17" s="18" customFormat="1" ht="61.5" customHeight="1" x14ac:dyDescent="0.25">
      <c r="A269" s="19" t="s">
        <v>80</v>
      </c>
      <c r="B269" s="20" t="s">
        <v>382</v>
      </c>
      <c r="C269" s="21">
        <f>D269+E269+F269+G269</f>
        <v>1296.8</v>
      </c>
      <c r="D269" s="21">
        <v>0</v>
      </c>
      <c r="E269" s="21">
        <v>0</v>
      </c>
      <c r="F269" s="21">
        <v>1296.8</v>
      </c>
      <c r="G269" s="21">
        <v>0</v>
      </c>
      <c r="H269" s="21">
        <f>I269+J269+K269+L269</f>
        <v>1296.8</v>
      </c>
      <c r="I269" s="21">
        <v>0</v>
      </c>
      <c r="J269" s="21">
        <v>0</v>
      </c>
      <c r="K269" s="21">
        <v>1296.8</v>
      </c>
      <c r="L269" s="21">
        <v>0</v>
      </c>
      <c r="M269" s="22">
        <f t="shared" si="101"/>
        <v>100</v>
      </c>
      <c r="N269" s="22">
        <v>0</v>
      </c>
      <c r="O269" s="22">
        <v>0</v>
      </c>
      <c r="P269" s="22">
        <f t="shared" si="104"/>
        <v>100</v>
      </c>
      <c r="Q269" s="22"/>
    </row>
    <row r="270" spans="1:17" s="2" customFormat="1" ht="31.5" customHeight="1" x14ac:dyDescent="0.25">
      <c r="A270" s="14" t="s">
        <v>322</v>
      </c>
      <c r="B270" s="15" t="s">
        <v>333</v>
      </c>
      <c r="C270" s="3">
        <f>C271</f>
        <v>272.8</v>
      </c>
      <c r="D270" s="3">
        <f t="shared" ref="D270:K270" si="109">D271</f>
        <v>0</v>
      </c>
      <c r="E270" s="3">
        <f t="shared" si="109"/>
        <v>0</v>
      </c>
      <c r="F270" s="3">
        <f t="shared" si="109"/>
        <v>272.8</v>
      </c>
      <c r="G270" s="3">
        <v>0</v>
      </c>
      <c r="H270" s="3">
        <f t="shared" si="109"/>
        <v>272.70000000000005</v>
      </c>
      <c r="I270" s="3">
        <f t="shared" si="109"/>
        <v>0</v>
      </c>
      <c r="J270" s="3">
        <f t="shared" si="109"/>
        <v>0</v>
      </c>
      <c r="K270" s="3">
        <f t="shared" si="109"/>
        <v>272.70000000000005</v>
      </c>
      <c r="L270" s="3">
        <v>0</v>
      </c>
      <c r="M270" s="3">
        <f t="shared" si="101"/>
        <v>99.963343108504404</v>
      </c>
      <c r="N270" s="3">
        <v>0</v>
      </c>
      <c r="O270" s="3">
        <v>0</v>
      </c>
      <c r="P270" s="3">
        <f t="shared" si="104"/>
        <v>99.963343108504404</v>
      </c>
      <c r="Q270" s="3"/>
    </row>
    <row r="271" spans="1:17" s="18" customFormat="1" ht="18" customHeight="1" x14ac:dyDescent="0.25">
      <c r="A271" s="14"/>
      <c r="B271" s="16" t="s">
        <v>13</v>
      </c>
      <c r="C271" s="17">
        <f>C272+C273+C274</f>
        <v>272.8</v>
      </c>
      <c r="D271" s="17">
        <f t="shared" ref="D271:L271" si="110">D272+D273+D274</f>
        <v>0</v>
      </c>
      <c r="E271" s="17">
        <f t="shared" si="110"/>
        <v>0</v>
      </c>
      <c r="F271" s="17">
        <f t="shared" si="110"/>
        <v>272.8</v>
      </c>
      <c r="G271" s="17">
        <f t="shared" si="110"/>
        <v>0</v>
      </c>
      <c r="H271" s="17">
        <f t="shared" si="110"/>
        <v>272.70000000000005</v>
      </c>
      <c r="I271" s="17">
        <f t="shared" si="110"/>
        <v>0</v>
      </c>
      <c r="J271" s="17">
        <f t="shared" si="110"/>
        <v>0</v>
      </c>
      <c r="K271" s="17">
        <f t="shared" si="110"/>
        <v>272.70000000000005</v>
      </c>
      <c r="L271" s="17">
        <f t="shared" si="110"/>
        <v>0</v>
      </c>
      <c r="M271" s="17">
        <f t="shared" si="101"/>
        <v>99.963343108504404</v>
      </c>
      <c r="N271" s="17">
        <v>0</v>
      </c>
      <c r="O271" s="17">
        <v>0</v>
      </c>
      <c r="P271" s="17">
        <f t="shared" si="104"/>
        <v>99.963343108504404</v>
      </c>
      <c r="Q271" s="17"/>
    </row>
    <row r="272" spans="1:17" ht="60.75" customHeight="1" x14ac:dyDescent="0.25">
      <c r="A272" s="55" t="s">
        <v>125</v>
      </c>
      <c r="B272" s="29" t="s">
        <v>163</v>
      </c>
      <c r="C272" s="22">
        <f>D272+E272+F272+G272</f>
        <v>53.4</v>
      </c>
      <c r="D272" s="22">
        <v>0</v>
      </c>
      <c r="E272" s="22">
        <v>0</v>
      </c>
      <c r="F272" s="22">
        <v>53.4</v>
      </c>
      <c r="G272" s="22">
        <v>0</v>
      </c>
      <c r="H272" s="22">
        <f>I272+J272+K272+L272</f>
        <v>53.4</v>
      </c>
      <c r="I272" s="22">
        <v>0</v>
      </c>
      <c r="J272" s="22">
        <v>0</v>
      </c>
      <c r="K272" s="22">
        <v>53.4</v>
      </c>
      <c r="L272" s="22">
        <v>0</v>
      </c>
      <c r="M272" s="22">
        <f t="shared" si="101"/>
        <v>100</v>
      </c>
      <c r="N272" s="22">
        <v>0</v>
      </c>
      <c r="O272" s="22">
        <v>0</v>
      </c>
      <c r="P272" s="22">
        <f t="shared" si="104"/>
        <v>100</v>
      </c>
      <c r="Q272" s="22"/>
    </row>
    <row r="273" spans="1:17" ht="62.25" customHeight="1" x14ac:dyDescent="0.25">
      <c r="A273" s="56" t="s">
        <v>94</v>
      </c>
      <c r="B273" s="29" t="s">
        <v>164</v>
      </c>
      <c r="C273" s="22">
        <f>D273+E273+F273+G273</f>
        <v>194.4</v>
      </c>
      <c r="D273" s="22">
        <v>0</v>
      </c>
      <c r="E273" s="22">
        <v>0</v>
      </c>
      <c r="F273" s="22">
        <v>194.4</v>
      </c>
      <c r="G273" s="22">
        <v>0</v>
      </c>
      <c r="H273" s="22">
        <f>I273+J273+K273+L273</f>
        <v>194.3</v>
      </c>
      <c r="I273" s="22">
        <v>0</v>
      </c>
      <c r="J273" s="22">
        <v>0</v>
      </c>
      <c r="K273" s="22">
        <v>194.3</v>
      </c>
      <c r="L273" s="22">
        <v>0</v>
      </c>
      <c r="M273" s="22">
        <f t="shared" si="101"/>
        <v>99.948559670781904</v>
      </c>
      <c r="N273" s="22">
        <v>0</v>
      </c>
      <c r="O273" s="22">
        <v>0</v>
      </c>
      <c r="P273" s="22">
        <f t="shared" si="104"/>
        <v>99.948559670781904</v>
      </c>
      <c r="Q273" s="25" t="s">
        <v>380</v>
      </c>
    </row>
    <row r="274" spans="1:17" ht="60.75" customHeight="1" x14ac:dyDescent="0.25">
      <c r="A274" s="56" t="s">
        <v>97</v>
      </c>
      <c r="B274" s="29" t="s">
        <v>165</v>
      </c>
      <c r="C274" s="22">
        <f>D274+E274+F274+G274</f>
        <v>25</v>
      </c>
      <c r="D274" s="22">
        <v>0</v>
      </c>
      <c r="E274" s="22">
        <v>0</v>
      </c>
      <c r="F274" s="22">
        <v>25</v>
      </c>
      <c r="G274" s="22">
        <v>0</v>
      </c>
      <c r="H274" s="22">
        <f>I274+J274+K274+L274</f>
        <v>25</v>
      </c>
      <c r="I274" s="22">
        <v>0</v>
      </c>
      <c r="J274" s="22">
        <v>0</v>
      </c>
      <c r="K274" s="22">
        <v>25</v>
      </c>
      <c r="L274" s="22">
        <v>0</v>
      </c>
      <c r="M274" s="22">
        <f t="shared" si="101"/>
        <v>100</v>
      </c>
      <c r="N274" s="22">
        <v>0</v>
      </c>
      <c r="O274" s="22">
        <v>0</v>
      </c>
      <c r="P274" s="22">
        <f t="shared" si="104"/>
        <v>100</v>
      </c>
      <c r="Q274" s="22"/>
    </row>
    <row r="275" spans="1:17" s="2" customFormat="1" ht="18.75" customHeight="1" x14ac:dyDescent="0.25">
      <c r="A275" s="14" t="s">
        <v>323</v>
      </c>
      <c r="B275" s="15" t="s">
        <v>138</v>
      </c>
      <c r="C275" s="3">
        <f>C276</f>
        <v>110</v>
      </c>
      <c r="D275" s="3">
        <f t="shared" ref="D275:K275" si="111">D276</f>
        <v>0</v>
      </c>
      <c r="E275" s="3">
        <f t="shared" si="111"/>
        <v>0</v>
      </c>
      <c r="F275" s="3">
        <f t="shared" si="111"/>
        <v>110</v>
      </c>
      <c r="G275" s="3">
        <v>0</v>
      </c>
      <c r="H275" s="3">
        <f t="shared" si="111"/>
        <v>109.80000000000001</v>
      </c>
      <c r="I275" s="3">
        <f t="shared" si="111"/>
        <v>0</v>
      </c>
      <c r="J275" s="3">
        <f t="shared" si="111"/>
        <v>0</v>
      </c>
      <c r="K275" s="3">
        <f t="shared" si="111"/>
        <v>109.80000000000001</v>
      </c>
      <c r="L275" s="3">
        <v>0</v>
      </c>
      <c r="M275" s="3">
        <f t="shared" si="101"/>
        <v>99.818181818181827</v>
      </c>
      <c r="N275" s="3">
        <v>0</v>
      </c>
      <c r="O275" s="3">
        <v>0</v>
      </c>
      <c r="P275" s="3">
        <f t="shared" si="104"/>
        <v>99.818181818181827</v>
      </c>
      <c r="Q275" s="3"/>
    </row>
    <row r="276" spans="1:17" s="18" customFormat="1" ht="16.5" customHeight="1" x14ac:dyDescent="0.25">
      <c r="A276" s="14"/>
      <c r="B276" s="16" t="s">
        <v>13</v>
      </c>
      <c r="C276" s="17">
        <f>C277+C278+C279+C280</f>
        <v>110</v>
      </c>
      <c r="D276" s="17">
        <f t="shared" ref="D276:K276" si="112">D277+D278+D279+D280</f>
        <v>0</v>
      </c>
      <c r="E276" s="17">
        <f t="shared" si="112"/>
        <v>0</v>
      </c>
      <c r="F276" s="17">
        <f t="shared" si="112"/>
        <v>110</v>
      </c>
      <c r="G276" s="17">
        <f t="shared" si="112"/>
        <v>0</v>
      </c>
      <c r="H276" s="17">
        <f t="shared" si="112"/>
        <v>109.80000000000001</v>
      </c>
      <c r="I276" s="17">
        <f t="shared" si="112"/>
        <v>0</v>
      </c>
      <c r="J276" s="17">
        <f t="shared" si="112"/>
        <v>0</v>
      </c>
      <c r="K276" s="17">
        <f t="shared" si="112"/>
        <v>109.80000000000001</v>
      </c>
      <c r="L276" s="17">
        <v>0</v>
      </c>
      <c r="M276" s="17">
        <f t="shared" si="101"/>
        <v>99.818181818181827</v>
      </c>
      <c r="N276" s="17">
        <v>0</v>
      </c>
      <c r="O276" s="17">
        <v>0</v>
      </c>
      <c r="P276" s="17">
        <f t="shared" si="104"/>
        <v>99.818181818181827</v>
      </c>
      <c r="Q276" s="17"/>
    </row>
    <row r="277" spans="1:17" ht="32.25" customHeight="1" x14ac:dyDescent="0.25">
      <c r="A277" s="57" t="s">
        <v>125</v>
      </c>
      <c r="B277" s="48" t="s">
        <v>440</v>
      </c>
      <c r="C277" s="21">
        <f>D277+E277+F277+G277</f>
        <v>8.1</v>
      </c>
      <c r="D277" s="21">
        <v>0</v>
      </c>
      <c r="E277" s="21">
        <v>0</v>
      </c>
      <c r="F277" s="21">
        <v>8.1</v>
      </c>
      <c r="G277" s="21">
        <v>0</v>
      </c>
      <c r="H277" s="21">
        <f>I277+J277+K277+L277</f>
        <v>8.1</v>
      </c>
      <c r="I277" s="21">
        <v>0</v>
      </c>
      <c r="J277" s="21">
        <v>0</v>
      </c>
      <c r="K277" s="21">
        <v>8.1</v>
      </c>
      <c r="L277" s="21">
        <v>0</v>
      </c>
      <c r="M277" s="22">
        <f t="shared" si="101"/>
        <v>100</v>
      </c>
      <c r="N277" s="22">
        <v>0</v>
      </c>
      <c r="O277" s="22">
        <v>0</v>
      </c>
      <c r="P277" s="22">
        <f t="shared" si="104"/>
        <v>100</v>
      </c>
      <c r="Q277" s="22"/>
    </row>
    <row r="278" spans="1:17" ht="63" customHeight="1" x14ac:dyDescent="0.25">
      <c r="A278" s="41" t="s">
        <v>143</v>
      </c>
      <c r="B278" s="48" t="s">
        <v>441</v>
      </c>
      <c r="C278" s="21">
        <f>D278+E278+F278+G278</f>
        <v>37.1</v>
      </c>
      <c r="D278" s="21">
        <v>0</v>
      </c>
      <c r="E278" s="21">
        <v>0</v>
      </c>
      <c r="F278" s="21">
        <v>37.1</v>
      </c>
      <c r="G278" s="21">
        <v>0</v>
      </c>
      <c r="H278" s="21">
        <f>I278+J278+K278+L278</f>
        <v>37</v>
      </c>
      <c r="I278" s="21">
        <v>0</v>
      </c>
      <c r="J278" s="21">
        <v>0</v>
      </c>
      <c r="K278" s="21">
        <v>37</v>
      </c>
      <c r="L278" s="21">
        <v>0</v>
      </c>
      <c r="M278" s="22">
        <f t="shared" si="101"/>
        <v>99.73045822102425</v>
      </c>
      <c r="N278" s="22">
        <v>0</v>
      </c>
      <c r="O278" s="22">
        <v>0</v>
      </c>
      <c r="P278" s="22">
        <f t="shared" si="104"/>
        <v>99.73045822102425</v>
      </c>
      <c r="Q278" s="25" t="s">
        <v>439</v>
      </c>
    </row>
    <row r="279" spans="1:17" ht="62.25" customHeight="1" x14ac:dyDescent="0.25">
      <c r="A279" s="41" t="s">
        <v>94</v>
      </c>
      <c r="B279" s="48" t="s">
        <v>442</v>
      </c>
      <c r="C279" s="21">
        <f>D279+E279+F279+G279</f>
        <v>28.7</v>
      </c>
      <c r="D279" s="21">
        <v>0</v>
      </c>
      <c r="E279" s="21">
        <v>0</v>
      </c>
      <c r="F279" s="21">
        <v>28.7</v>
      </c>
      <c r="G279" s="21">
        <v>0</v>
      </c>
      <c r="H279" s="21">
        <f>I279+J279+K279+L279</f>
        <v>28.6</v>
      </c>
      <c r="I279" s="21">
        <v>0</v>
      </c>
      <c r="J279" s="21">
        <v>0</v>
      </c>
      <c r="K279" s="21">
        <v>28.6</v>
      </c>
      <c r="L279" s="21">
        <v>0</v>
      </c>
      <c r="M279" s="22">
        <f t="shared" si="101"/>
        <v>99.651567944250871</v>
      </c>
      <c r="N279" s="22">
        <v>0</v>
      </c>
      <c r="O279" s="22">
        <v>0</v>
      </c>
      <c r="P279" s="22">
        <f t="shared" si="104"/>
        <v>99.651567944250871</v>
      </c>
      <c r="Q279" s="25" t="s">
        <v>439</v>
      </c>
    </row>
    <row r="280" spans="1:17" ht="60" customHeight="1" x14ac:dyDescent="0.25">
      <c r="A280" s="58" t="s">
        <v>95</v>
      </c>
      <c r="B280" s="46" t="s">
        <v>443</v>
      </c>
      <c r="C280" s="21">
        <f>D280+E280+F280+G280</f>
        <v>36.1</v>
      </c>
      <c r="D280" s="21">
        <v>0</v>
      </c>
      <c r="E280" s="21">
        <v>0</v>
      </c>
      <c r="F280" s="21">
        <v>36.1</v>
      </c>
      <c r="G280" s="21">
        <v>0</v>
      </c>
      <c r="H280" s="21">
        <f>I280+J280+K280+L280</f>
        <v>36.1</v>
      </c>
      <c r="I280" s="21">
        <v>0</v>
      </c>
      <c r="J280" s="21">
        <v>0</v>
      </c>
      <c r="K280" s="21">
        <v>36.1</v>
      </c>
      <c r="L280" s="21">
        <v>0</v>
      </c>
      <c r="M280" s="22">
        <f t="shared" si="101"/>
        <v>100</v>
      </c>
      <c r="N280" s="22">
        <v>0</v>
      </c>
      <c r="O280" s="22">
        <v>0</v>
      </c>
      <c r="P280" s="22">
        <f t="shared" si="104"/>
        <v>100</v>
      </c>
      <c r="Q280" s="22"/>
    </row>
    <row r="281" spans="1:17" s="2" customFormat="1" ht="30.75" customHeight="1" x14ac:dyDescent="0.25">
      <c r="A281" s="14" t="s">
        <v>324</v>
      </c>
      <c r="B281" s="15" t="s">
        <v>124</v>
      </c>
      <c r="C281" s="3">
        <f>C282</f>
        <v>0</v>
      </c>
      <c r="D281" s="3">
        <f t="shared" ref="D281:K282" si="113">D282</f>
        <v>0</v>
      </c>
      <c r="E281" s="3">
        <f t="shared" si="113"/>
        <v>0</v>
      </c>
      <c r="F281" s="3">
        <f t="shared" si="113"/>
        <v>0</v>
      </c>
      <c r="G281" s="3">
        <v>0</v>
      </c>
      <c r="H281" s="3">
        <f t="shared" si="113"/>
        <v>0</v>
      </c>
      <c r="I281" s="3">
        <f t="shared" si="113"/>
        <v>0</v>
      </c>
      <c r="J281" s="3">
        <f t="shared" si="113"/>
        <v>0</v>
      </c>
      <c r="K281" s="3">
        <f t="shared" si="113"/>
        <v>0</v>
      </c>
      <c r="L281" s="3">
        <v>0</v>
      </c>
      <c r="M281" s="3">
        <v>0</v>
      </c>
      <c r="N281" s="3">
        <v>0</v>
      </c>
      <c r="O281" s="3">
        <v>0</v>
      </c>
      <c r="P281" s="3">
        <v>0</v>
      </c>
      <c r="Q281" s="3"/>
    </row>
    <row r="282" spans="1:17" s="18" customFormat="1" ht="18" customHeight="1" x14ac:dyDescent="0.25">
      <c r="A282" s="26"/>
      <c r="B282" s="16" t="s">
        <v>13</v>
      </c>
      <c r="C282" s="17">
        <f>C283</f>
        <v>0</v>
      </c>
      <c r="D282" s="17">
        <f t="shared" si="113"/>
        <v>0</v>
      </c>
      <c r="E282" s="17">
        <f t="shared" si="113"/>
        <v>0</v>
      </c>
      <c r="F282" s="17">
        <f t="shared" si="113"/>
        <v>0</v>
      </c>
      <c r="G282" s="17">
        <f t="shared" si="113"/>
        <v>0</v>
      </c>
      <c r="H282" s="17">
        <f t="shared" si="113"/>
        <v>0</v>
      </c>
      <c r="I282" s="17">
        <f t="shared" si="113"/>
        <v>0</v>
      </c>
      <c r="J282" s="17">
        <f t="shared" si="113"/>
        <v>0</v>
      </c>
      <c r="K282" s="17">
        <f t="shared" si="113"/>
        <v>0</v>
      </c>
      <c r="L282" s="17" t="e">
        <f>L283+#REF!</f>
        <v>#REF!</v>
      </c>
      <c r="M282" s="17">
        <v>0</v>
      </c>
      <c r="N282" s="17">
        <v>0</v>
      </c>
      <c r="O282" s="17">
        <v>0</v>
      </c>
      <c r="P282" s="17">
        <v>0</v>
      </c>
      <c r="Q282" s="17"/>
    </row>
    <row r="283" spans="1:17" s="18" customFormat="1" ht="303" customHeight="1" x14ac:dyDescent="0.25">
      <c r="A283" s="57"/>
      <c r="B283" s="20"/>
      <c r="C283" s="22">
        <f>D283+E283+F283+G283</f>
        <v>0</v>
      </c>
      <c r="D283" s="22">
        <v>0</v>
      </c>
      <c r="E283" s="22">
        <v>0</v>
      </c>
      <c r="F283" s="22">
        <v>0</v>
      </c>
      <c r="G283" s="22">
        <v>0</v>
      </c>
      <c r="H283" s="22">
        <f>I283+J283+K283+L283</f>
        <v>0</v>
      </c>
      <c r="I283" s="22">
        <v>0</v>
      </c>
      <c r="J283" s="22">
        <v>0</v>
      </c>
      <c r="K283" s="22">
        <v>0</v>
      </c>
      <c r="L283" s="22">
        <v>0</v>
      </c>
      <c r="M283" s="22">
        <v>0</v>
      </c>
      <c r="N283" s="22">
        <v>0</v>
      </c>
      <c r="O283" s="22">
        <v>0</v>
      </c>
      <c r="P283" s="22">
        <v>0</v>
      </c>
      <c r="Q283" s="22" t="s">
        <v>444</v>
      </c>
    </row>
    <row r="284" spans="1:17" s="2" customFormat="1" ht="19.5" customHeight="1" x14ac:dyDescent="0.25">
      <c r="A284" s="14" t="s">
        <v>325</v>
      </c>
      <c r="B284" s="15" t="s">
        <v>71</v>
      </c>
      <c r="C284" s="3">
        <f>C285+C293</f>
        <v>73666.5</v>
      </c>
      <c r="D284" s="3">
        <f t="shared" ref="D284:K284" si="114">D285+D293</f>
        <v>0</v>
      </c>
      <c r="E284" s="3">
        <f t="shared" si="114"/>
        <v>33980.6</v>
      </c>
      <c r="F284" s="3">
        <f t="shared" si="114"/>
        <v>39685.9</v>
      </c>
      <c r="G284" s="3">
        <v>0</v>
      </c>
      <c r="H284" s="3">
        <f t="shared" si="114"/>
        <v>71183.899999999994</v>
      </c>
      <c r="I284" s="3">
        <f t="shared" si="114"/>
        <v>0</v>
      </c>
      <c r="J284" s="3">
        <f t="shared" si="114"/>
        <v>32717.9</v>
      </c>
      <c r="K284" s="3">
        <f t="shared" si="114"/>
        <v>38466</v>
      </c>
      <c r="L284" s="3">
        <v>0</v>
      </c>
      <c r="M284" s="3">
        <f t="shared" ref="M284:M311" si="115">H284/C284*100</f>
        <v>96.629947126577193</v>
      </c>
      <c r="N284" s="3">
        <v>0</v>
      </c>
      <c r="O284" s="3">
        <f>J284/E284*100</f>
        <v>96.284056196771104</v>
      </c>
      <c r="P284" s="3">
        <f>K284/F284*100</f>
        <v>96.9261122968107</v>
      </c>
      <c r="Q284" s="3"/>
    </row>
    <row r="285" spans="1:17" s="18" customFormat="1" ht="75" customHeight="1" x14ac:dyDescent="0.25">
      <c r="A285" s="14"/>
      <c r="B285" s="32" t="s">
        <v>72</v>
      </c>
      <c r="C285" s="17">
        <f>C286+C288+C289+C290</f>
        <v>55361.599999999999</v>
      </c>
      <c r="D285" s="17">
        <f t="shared" ref="D285:K285" si="116">D286+D288+D289+D290</f>
        <v>0</v>
      </c>
      <c r="E285" s="17">
        <f t="shared" si="116"/>
        <v>33980.6</v>
      </c>
      <c r="F285" s="17">
        <f t="shared" si="116"/>
        <v>21381</v>
      </c>
      <c r="G285" s="17">
        <f t="shared" si="116"/>
        <v>0</v>
      </c>
      <c r="H285" s="17">
        <f t="shared" si="116"/>
        <v>53010.5</v>
      </c>
      <c r="I285" s="17">
        <f t="shared" si="116"/>
        <v>0</v>
      </c>
      <c r="J285" s="17">
        <f t="shared" si="116"/>
        <v>32717.9</v>
      </c>
      <c r="K285" s="17">
        <f t="shared" si="116"/>
        <v>20292.599999999999</v>
      </c>
      <c r="L285" s="17">
        <v>0</v>
      </c>
      <c r="M285" s="23">
        <f t="shared" si="115"/>
        <v>95.753193549319377</v>
      </c>
      <c r="N285" s="23">
        <v>0</v>
      </c>
      <c r="O285" s="23">
        <f>J285/E285*100</f>
        <v>96.284056196771104</v>
      </c>
      <c r="P285" s="22">
        <f>K285/F285*100</f>
        <v>94.909499087975306</v>
      </c>
      <c r="Q285" s="22"/>
    </row>
    <row r="286" spans="1:17" ht="182.25" customHeight="1" x14ac:dyDescent="0.25">
      <c r="A286" s="33" t="s">
        <v>125</v>
      </c>
      <c r="B286" s="20" t="s">
        <v>73</v>
      </c>
      <c r="C286" s="22">
        <f>D286+E286+F286</f>
        <v>14886.4</v>
      </c>
      <c r="D286" s="22">
        <v>0</v>
      </c>
      <c r="E286" s="22">
        <v>0</v>
      </c>
      <c r="F286" s="22">
        <v>14886.4</v>
      </c>
      <c r="G286" s="22">
        <v>0</v>
      </c>
      <c r="H286" s="22">
        <f>I286+J286+K286</f>
        <v>14847.3</v>
      </c>
      <c r="I286" s="22">
        <v>0</v>
      </c>
      <c r="J286" s="22">
        <v>0</v>
      </c>
      <c r="K286" s="22">
        <v>14847.3</v>
      </c>
      <c r="L286" s="22">
        <v>0</v>
      </c>
      <c r="M286" s="22">
        <f t="shared" ref="M286" si="117">H286/C286*100</f>
        <v>99.737344153052447</v>
      </c>
      <c r="N286" s="22">
        <v>0</v>
      </c>
      <c r="O286" s="22">
        <v>0</v>
      </c>
      <c r="P286" s="22">
        <f>K286/F286*100</f>
        <v>99.737344153052447</v>
      </c>
      <c r="Q286" s="22" t="s">
        <v>452</v>
      </c>
    </row>
    <row r="287" spans="1:17" s="24" customFormat="1" ht="108.75" customHeight="1" x14ac:dyDescent="0.25">
      <c r="A287" s="33" t="s">
        <v>123</v>
      </c>
      <c r="B287" s="20" t="s">
        <v>451</v>
      </c>
      <c r="C287" s="22">
        <f>D287+E287+F287</f>
        <v>271</v>
      </c>
      <c r="D287" s="22">
        <v>0</v>
      </c>
      <c r="E287" s="22">
        <v>0</v>
      </c>
      <c r="F287" s="22">
        <v>271</v>
      </c>
      <c r="G287" s="22">
        <v>0</v>
      </c>
      <c r="H287" s="22">
        <f>I287+J287+K287</f>
        <v>271</v>
      </c>
      <c r="I287" s="22">
        <v>0</v>
      </c>
      <c r="J287" s="22">
        <v>0</v>
      </c>
      <c r="K287" s="22">
        <v>271</v>
      </c>
      <c r="L287" s="22">
        <v>0</v>
      </c>
      <c r="M287" s="22">
        <f t="shared" si="115"/>
        <v>100</v>
      </c>
      <c r="N287" s="22">
        <v>0</v>
      </c>
      <c r="O287" s="22">
        <v>0</v>
      </c>
      <c r="P287" s="22">
        <f>K287/F287*100</f>
        <v>100</v>
      </c>
      <c r="Q287" s="22"/>
    </row>
    <row r="288" spans="1:17" s="24" customFormat="1" ht="94.5" customHeight="1" x14ac:dyDescent="0.25">
      <c r="A288" s="33" t="s">
        <v>94</v>
      </c>
      <c r="B288" s="20" t="s">
        <v>74</v>
      </c>
      <c r="C288" s="22">
        <f>D288+E288+F288</f>
        <v>63</v>
      </c>
      <c r="D288" s="22">
        <v>0</v>
      </c>
      <c r="E288" s="22">
        <v>63</v>
      </c>
      <c r="F288" s="22">
        <v>0</v>
      </c>
      <c r="G288" s="22">
        <v>0</v>
      </c>
      <c r="H288" s="22">
        <f t="shared" ref="H288:H290" si="118">I288+J288+K288</f>
        <v>0</v>
      </c>
      <c r="I288" s="22">
        <v>0</v>
      </c>
      <c r="J288" s="22">
        <v>0</v>
      </c>
      <c r="K288" s="22">
        <v>0</v>
      </c>
      <c r="L288" s="22">
        <v>0</v>
      </c>
      <c r="M288" s="22">
        <f t="shared" si="115"/>
        <v>0</v>
      </c>
      <c r="N288" s="22">
        <v>0</v>
      </c>
      <c r="O288" s="22">
        <v>0</v>
      </c>
      <c r="P288" s="22">
        <v>0</v>
      </c>
      <c r="Q288" s="22" t="s">
        <v>453</v>
      </c>
    </row>
    <row r="289" spans="1:17" s="24" customFormat="1" ht="138" customHeight="1" x14ac:dyDescent="0.25">
      <c r="A289" s="33" t="s">
        <v>95</v>
      </c>
      <c r="B289" s="20" t="s">
        <v>75</v>
      </c>
      <c r="C289" s="22">
        <f>D289+E289+F289</f>
        <v>63</v>
      </c>
      <c r="D289" s="22">
        <v>0</v>
      </c>
      <c r="E289" s="22">
        <v>63</v>
      </c>
      <c r="F289" s="22">
        <v>0</v>
      </c>
      <c r="G289" s="22">
        <v>0</v>
      </c>
      <c r="H289" s="22">
        <f t="shared" si="118"/>
        <v>0</v>
      </c>
      <c r="I289" s="22">
        <v>0</v>
      </c>
      <c r="J289" s="22">
        <v>0</v>
      </c>
      <c r="K289" s="22">
        <v>0</v>
      </c>
      <c r="L289" s="22">
        <v>0</v>
      </c>
      <c r="M289" s="22">
        <f t="shared" si="115"/>
        <v>0</v>
      </c>
      <c r="N289" s="22">
        <v>0</v>
      </c>
      <c r="O289" s="22">
        <v>0</v>
      </c>
      <c r="P289" s="22">
        <v>0</v>
      </c>
      <c r="Q289" s="22" t="s">
        <v>454</v>
      </c>
    </row>
    <row r="290" spans="1:17" s="24" customFormat="1" ht="79.5" customHeight="1" x14ac:dyDescent="0.25">
      <c r="A290" s="33" t="s">
        <v>97</v>
      </c>
      <c r="B290" s="20" t="s">
        <v>455</v>
      </c>
      <c r="C290" s="22">
        <f>D290+E290+F290</f>
        <v>40349.199999999997</v>
      </c>
      <c r="D290" s="22">
        <v>0</v>
      </c>
      <c r="E290" s="22">
        <v>33854.6</v>
      </c>
      <c r="F290" s="22">
        <v>6494.6</v>
      </c>
      <c r="G290" s="22">
        <v>0</v>
      </c>
      <c r="H290" s="22">
        <f t="shared" si="118"/>
        <v>38163.200000000004</v>
      </c>
      <c r="I290" s="22">
        <v>0</v>
      </c>
      <c r="J290" s="22">
        <v>32717.9</v>
      </c>
      <c r="K290" s="22">
        <v>5445.3</v>
      </c>
      <c r="L290" s="22">
        <v>0</v>
      </c>
      <c r="M290" s="22">
        <f t="shared" ref="M290:P316" si="119">H290/C290*100</f>
        <v>94.58229655110884</v>
      </c>
      <c r="N290" s="22">
        <v>0</v>
      </c>
      <c r="O290" s="22">
        <f t="shared" si="119"/>
        <v>96.642406054125601</v>
      </c>
      <c r="P290" s="22">
        <f t="shared" si="119"/>
        <v>83.843500754472942</v>
      </c>
      <c r="Q290" s="22"/>
    </row>
    <row r="291" spans="1:17" s="24" customFormat="1" ht="93" customHeight="1" x14ac:dyDescent="0.25">
      <c r="A291" s="33" t="s">
        <v>370</v>
      </c>
      <c r="B291" s="20" t="s">
        <v>368</v>
      </c>
      <c r="C291" s="22">
        <f t="shared" ref="C291:C292" si="120">D291+E291+F291</f>
        <v>7605</v>
      </c>
      <c r="D291" s="22">
        <v>0</v>
      </c>
      <c r="E291" s="22">
        <v>3954.6</v>
      </c>
      <c r="F291" s="22">
        <v>3650.4</v>
      </c>
      <c r="G291" s="22">
        <v>0</v>
      </c>
      <c r="H291" s="22">
        <f t="shared" ref="H291:H292" si="121">I291+J291+K291</f>
        <v>5419.1</v>
      </c>
      <c r="I291" s="22">
        <v>0</v>
      </c>
      <c r="J291" s="22">
        <v>2817.9</v>
      </c>
      <c r="K291" s="22">
        <v>2601.1999999999998</v>
      </c>
      <c r="L291" s="22">
        <v>0</v>
      </c>
      <c r="M291" s="22">
        <f t="shared" si="115"/>
        <v>71.25706771860618</v>
      </c>
      <c r="N291" s="22">
        <v>0</v>
      </c>
      <c r="O291" s="22">
        <f t="shared" si="119"/>
        <v>71.256258534365045</v>
      </c>
      <c r="P291" s="22">
        <f t="shared" si="119"/>
        <v>71.257944334867403</v>
      </c>
      <c r="Q291" s="22" t="s">
        <v>456</v>
      </c>
    </row>
    <row r="292" spans="1:17" s="24" customFormat="1" ht="138.75" customHeight="1" x14ac:dyDescent="0.25">
      <c r="A292" s="33" t="s">
        <v>371</v>
      </c>
      <c r="B292" s="20" t="s">
        <v>369</v>
      </c>
      <c r="C292" s="22">
        <f t="shared" si="120"/>
        <v>29911</v>
      </c>
      <c r="D292" s="22">
        <v>0</v>
      </c>
      <c r="E292" s="22">
        <v>29900</v>
      </c>
      <c r="F292" s="22">
        <v>11</v>
      </c>
      <c r="G292" s="22">
        <v>0</v>
      </c>
      <c r="H292" s="22">
        <f t="shared" si="121"/>
        <v>29911</v>
      </c>
      <c r="I292" s="22">
        <v>0</v>
      </c>
      <c r="J292" s="22">
        <v>29900</v>
      </c>
      <c r="K292" s="22">
        <v>11</v>
      </c>
      <c r="L292" s="22">
        <v>0</v>
      </c>
      <c r="M292" s="22">
        <f t="shared" si="115"/>
        <v>100</v>
      </c>
      <c r="N292" s="22">
        <v>0</v>
      </c>
      <c r="O292" s="22">
        <f t="shared" si="119"/>
        <v>100</v>
      </c>
      <c r="P292" s="22">
        <f t="shared" si="119"/>
        <v>100</v>
      </c>
      <c r="Q292" s="22"/>
    </row>
    <row r="293" spans="1:17" s="18" customFormat="1" ht="60.75" customHeight="1" x14ac:dyDescent="0.25">
      <c r="A293" s="26"/>
      <c r="B293" s="16" t="s">
        <v>457</v>
      </c>
      <c r="C293" s="17">
        <f>C294+C295</f>
        <v>18304.900000000001</v>
      </c>
      <c r="D293" s="17">
        <f t="shared" ref="D293:K293" si="122">D294+D295</f>
        <v>0</v>
      </c>
      <c r="E293" s="17">
        <f t="shared" si="122"/>
        <v>0</v>
      </c>
      <c r="F293" s="17">
        <f t="shared" si="122"/>
        <v>18304.900000000001</v>
      </c>
      <c r="G293" s="17">
        <f t="shared" si="122"/>
        <v>0</v>
      </c>
      <c r="H293" s="17">
        <f t="shared" si="122"/>
        <v>18173.400000000001</v>
      </c>
      <c r="I293" s="17">
        <f t="shared" si="122"/>
        <v>0</v>
      </c>
      <c r="J293" s="17">
        <f t="shared" si="122"/>
        <v>0</v>
      </c>
      <c r="K293" s="17">
        <f t="shared" si="122"/>
        <v>18173.400000000001</v>
      </c>
      <c r="L293" s="17">
        <v>0</v>
      </c>
      <c r="M293" s="17">
        <f t="shared" si="115"/>
        <v>99.281613119984272</v>
      </c>
      <c r="N293" s="17">
        <v>0</v>
      </c>
      <c r="O293" s="17">
        <v>0</v>
      </c>
      <c r="P293" s="17">
        <f t="shared" si="119"/>
        <v>99.281613119984272</v>
      </c>
      <c r="Q293" s="17"/>
    </row>
    <row r="294" spans="1:17" s="24" customFormat="1" ht="183.75" customHeight="1" x14ac:dyDescent="0.25">
      <c r="A294" s="33" t="s">
        <v>79</v>
      </c>
      <c r="B294" s="20" t="s">
        <v>76</v>
      </c>
      <c r="C294" s="22">
        <f>D294+E294+F294</f>
        <v>15256</v>
      </c>
      <c r="D294" s="22">
        <v>0</v>
      </c>
      <c r="E294" s="22">
        <v>0</v>
      </c>
      <c r="F294" s="22">
        <v>15256</v>
      </c>
      <c r="G294" s="22">
        <v>0</v>
      </c>
      <c r="H294" s="22">
        <f>I294+J294+K294</f>
        <v>15124.5</v>
      </c>
      <c r="I294" s="22">
        <v>0</v>
      </c>
      <c r="J294" s="22">
        <v>0</v>
      </c>
      <c r="K294" s="22">
        <v>15124.5</v>
      </c>
      <c r="L294" s="22">
        <v>0</v>
      </c>
      <c r="M294" s="22">
        <f t="shared" si="115"/>
        <v>99.138044048243316</v>
      </c>
      <c r="N294" s="22">
        <v>0</v>
      </c>
      <c r="O294" s="22">
        <v>0</v>
      </c>
      <c r="P294" s="22">
        <f t="shared" si="119"/>
        <v>99.138044048243316</v>
      </c>
      <c r="Q294" s="22" t="s">
        <v>458</v>
      </c>
    </row>
    <row r="295" spans="1:17" s="24" customFormat="1" ht="65.25" customHeight="1" x14ac:dyDescent="0.25">
      <c r="A295" s="33" t="s">
        <v>94</v>
      </c>
      <c r="B295" s="20" t="s">
        <v>77</v>
      </c>
      <c r="C295" s="22">
        <f>D295+E295+F295</f>
        <v>3048.9</v>
      </c>
      <c r="D295" s="22">
        <v>0</v>
      </c>
      <c r="E295" s="22">
        <v>0</v>
      </c>
      <c r="F295" s="22">
        <v>3048.9</v>
      </c>
      <c r="G295" s="22">
        <v>0</v>
      </c>
      <c r="H295" s="22">
        <f>I295+J295+K295</f>
        <v>3048.9</v>
      </c>
      <c r="I295" s="22">
        <v>0</v>
      </c>
      <c r="J295" s="22">
        <v>0</v>
      </c>
      <c r="K295" s="22">
        <v>3048.9</v>
      </c>
      <c r="L295" s="22">
        <v>0</v>
      </c>
      <c r="M295" s="22">
        <f t="shared" si="115"/>
        <v>100</v>
      </c>
      <c r="N295" s="22">
        <v>0</v>
      </c>
      <c r="O295" s="22">
        <v>0</v>
      </c>
      <c r="P295" s="22">
        <f t="shared" si="119"/>
        <v>100</v>
      </c>
      <c r="Q295" s="22"/>
    </row>
    <row r="296" spans="1:17" s="2" customFormat="1" ht="45" customHeight="1" x14ac:dyDescent="0.25">
      <c r="A296" s="14" t="s">
        <v>326</v>
      </c>
      <c r="B296" s="15" t="s">
        <v>142</v>
      </c>
      <c r="C296" s="3">
        <f>C297</f>
        <v>15667.500000000002</v>
      </c>
      <c r="D296" s="3">
        <f t="shared" ref="D296:K296" si="123">D297</f>
        <v>0</v>
      </c>
      <c r="E296" s="3">
        <f t="shared" si="123"/>
        <v>0</v>
      </c>
      <c r="F296" s="3">
        <f t="shared" si="123"/>
        <v>15667.500000000002</v>
      </c>
      <c r="G296" s="3">
        <v>0</v>
      </c>
      <c r="H296" s="3">
        <f t="shared" si="123"/>
        <v>15667.500000000002</v>
      </c>
      <c r="I296" s="3">
        <f t="shared" si="123"/>
        <v>0</v>
      </c>
      <c r="J296" s="3">
        <f t="shared" si="123"/>
        <v>0</v>
      </c>
      <c r="K296" s="3">
        <f t="shared" si="123"/>
        <v>15667.500000000002</v>
      </c>
      <c r="L296" s="3">
        <v>0</v>
      </c>
      <c r="M296" s="3">
        <f t="shared" si="115"/>
        <v>100</v>
      </c>
      <c r="N296" s="3">
        <v>0</v>
      </c>
      <c r="O296" s="3">
        <v>0</v>
      </c>
      <c r="P296" s="3">
        <f t="shared" si="119"/>
        <v>100</v>
      </c>
      <c r="Q296" s="3"/>
    </row>
    <row r="297" spans="1:17" s="18" customFormat="1" ht="17.25" customHeight="1" x14ac:dyDescent="0.25">
      <c r="A297" s="14"/>
      <c r="B297" s="16" t="s">
        <v>13</v>
      </c>
      <c r="C297" s="17">
        <f t="shared" ref="C297:L297" si="124">C298+C299+C300+C301+C302+C303+C304+C305+C306</f>
        <v>15667.500000000002</v>
      </c>
      <c r="D297" s="17">
        <f t="shared" si="124"/>
        <v>0</v>
      </c>
      <c r="E297" s="17">
        <f t="shared" si="124"/>
        <v>0</v>
      </c>
      <c r="F297" s="17">
        <f t="shared" si="124"/>
        <v>15667.500000000002</v>
      </c>
      <c r="G297" s="17">
        <f t="shared" si="124"/>
        <v>0</v>
      </c>
      <c r="H297" s="17">
        <f t="shared" si="124"/>
        <v>15667.500000000002</v>
      </c>
      <c r="I297" s="17">
        <f t="shared" si="124"/>
        <v>0</v>
      </c>
      <c r="J297" s="17">
        <f t="shared" si="124"/>
        <v>0</v>
      </c>
      <c r="K297" s="17">
        <f t="shared" si="124"/>
        <v>15667.500000000002</v>
      </c>
      <c r="L297" s="17">
        <f t="shared" si="124"/>
        <v>0</v>
      </c>
      <c r="M297" s="17">
        <f t="shared" si="115"/>
        <v>100</v>
      </c>
      <c r="N297" s="17">
        <v>0</v>
      </c>
      <c r="O297" s="17">
        <v>0</v>
      </c>
      <c r="P297" s="17">
        <f t="shared" si="119"/>
        <v>100</v>
      </c>
      <c r="Q297" s="17"/>
    </row>
    <row r="298" spans="1:17" s="2" customFormat="1" ht="104.25" customHeight="1" x14ac:dyDescent="0.25">
      <c r="A298" s="59" t="s">
        <v>125</v>
      </c>
      <c r="B298" s="20" t="s">
        <v>481</v>
      </c>
      <c r="C298" s="22">
        <f>D298+E298+F298+G298</f>
        <v>1854.1</v>
      </c>
      <c r="D298" s="22">
        <v>0</v>
      </c>
      <c r="E298" s="22">
        <v>0</v>
      </c>
      <c r="F298" s="22">
        <v>1854.1</v>
      </c>
      <c r="G298" s="22">
        <v>0</v>
      </c>
      <c r="H298" s="22">
        <f t="shared" ref="H298:H306" si="125">SUM(I298:L298)</f>
        <v>1854.1</v>
      </c>
      <c r="I298" s="22">
        <v>0</v>
      </c>
      <c r="J298" s="22">
        <v>0</v>
      </c>
      <c r="K298" s="22">
        <v>1854.1</v>
      </c>
      <c r="L298" s="22">
        <v>0</v>
      </c>
      <c r="M298" s="22">
        <f t="shared" si="115"/>
        <v>100</v>
      </c>
      <c r="N298" s="22">
        <v>0</v>
      </c>
      <c r="O298" s="22">
        <v>0</v>
      </c>
      <c r="P298" s="22">
        <f t="shared" si="119"/>
        <v>100</v>
      </c>
      <c r="Q298" s="22"/>
    </row>
    <row r="299" spans="1:17" s="2" customFormat="1" ht="45" customHeight="1" x14ac:dyDescent="0.25">
      <c r="A299" s="59" t="s">
        <v>143</v>
      </c>
      <c r="B299" s="20" t="s">
        <v>28</v>
      </c>
      <c r="C299" s="22">
        <f>D299+E299+F299+G299</f>
        <v>120.5</v>
      </c>
      <c r="D299" s="22">
        <v>0</v>
      </c>
      <c r="E299" s="22">
        <v>0</v>
      </c>
      <c r="F299" s="22">
        <v>120.5</v>
      </c>
      <c r="G299" s="22">
        <v>0</v>
      </c>
      <c r="H299" s="22">
        <f t="shared" si="125"/>
        <v>120.5</v>
      </c>
      <c r="I299" s="22">
        <v>0</v>
      </c>
      <c r="J299" s="22">
        <v>0</v>
      </c>
      <c r="K299" s="22">
        <v>120.5</v>
      </c>
      <c r="L299" s="22">
        <v>0</v>
      </c>
      <c r="M299" s="22">
        <f t="shared" si="115"/>
        <v>100</v>
      </c>
      <c r="N299" s="22">
        <v>0</v>
      </c>
      <c r="O299" s="22">
        <v>0</v>
      </c>
      <c r="P299" s="22">
        <f t="shared" si="119"/>
        <v>100</v>
      </c>
      <c r="Q299" s="22"/>
    </row>
    <row r="300" spans="1:17" s="2" customFormat="1" ht="46.5" customHeight="1" x14ac:dyDescent="0.25">
      <c r="A300" s="59" t="s">
        <v>144</v>
      </c>
      <c r="B300" s="20" t="s">
        <v>27</v>
      </c>
      <c r="C300" s="22">
        <f>G300+F300+E300+D300</f>
        <v>80</v>
      </c>
      <c r="D300" s="22">
        <v>0</v>
      </c>
      <c r="E300" s="22">
        <v>0</v>
      </c>
      <c r="F300" s="22">
        <v>80</v>
      </c>
      <c r="G300" s="22">
        <v>0</v>
      </c>
      <c r="H300" s="22">
        <f t="shared" si="125"/>
        <v>80</v>
      </c>
      <c r="I300" s="22">
        <v>0</v>
      </c>
      <c r="J300" s="22">
        <v>0</v>
      </c>
      <c r="K300" s="22">
        <v>80</v>
      </c>
      <c r="L300" s="22">
        <v>0</v>
      </c>
      <c r="M300" s="22">
        <f t="shared" si="115"/>
        <v>100</v>
      </c>
      <c r="N300" s="22">
        <v>0</v>
      </c>
      <c r="O300" s="22">
        <v>0</v>
      </c>
      <c r="P300" s="22">
        <f t="shared" si="119"/>
        <v>100</v>
      </c>
      <c r="Q300" s="22"/>
    </row>
    <row r="301" spans="1:17" s="2" customFormat="1" ht="78" customHeight="1" x14ac:dyDescent="0.25">
      <c r="A301" s="59" t="s">
        <v>145</v>
      </c>
      <c r="B301" s="20" t="s">
        <v>146</v>
      </c>
      <c r="C301" s="22">
        <f t="shared" ref="C301:C306" si="126">D301+E301+F301+G301</f>
        <v>70</v>
      </c>
      <c r="D301" s="22">
        <v>0</v>
      </c>
      <c r="E301" s="22">
        <v>0</v>
      </c>
      <c r="F301" s="22">
        <v>70</v>
      </c>
      <c r="G301" s="22">
        <v>0</v>
      </c>
      <c r="H301" s="22">
        <f t="shared" si="125"/>
        <v>70</v>
      </c>
      <c r="I301" s="22">
        <v>0</v>
      </c>
      <c r="J301" s="22">
        <v>0</v>
      </c>
      <c r="K301" s="22">
        <v>70</v>
      </c>
      <c r="L301" s="22">
        <v>0</v>
      </c>
      <c r="M301" s="22">
        <f t="shared" si="115"/>
        <v>100</v>
      </c>
      <c r="N301" s="22">
        <v>0</v>
      </c>
      <c r="O301" s="22">
        <v>0</v>
      </c>
      <c r="P301" s="22">
        <f t="shared" si="119"/>
        <v>100</v>
      </c>
      <c r="Q301" s="22"/>
    </row>
    <row r="302" spans="1:17" s="2" customFormat="1" ht="46.5" customHeight="1" x14ac:dyDescent="0.25">
      <c r="A302" s="59" t="s">
        <v>147</v>
      </c>
      <c r="B302" s="20" t="s">
        <v>29</v>
      </c>
      <c r="C302" s="22">
        <f t="shared" si="126"/>
        <v>12747.1</v>
      </c>
      <c r="D302" s="22">
        <v>0</v>
      </c>
      <c r="E302" s="22">
        <v>0</v>
      </c>
      <c r="F302" s="22">
        <v>12747.1</v>
      </c>
      <c r="G302" s="22">
        <v>0</v>
      </c>
      <c r="H302" s="22">
        <f t="shared" si="125"/>
        <v>12747.1</v>
      </c>
      <c r="I302" s="22">
        <v>0</v>
      </c>
      <c r="J302" s="22">
        <v>0</v>
      </c>
      <c r="K302" s="22">
        <v>12747.1</v>
      </c>
      <c r="L302" s="22">
        <v>0</v>
      </c>
      <c r="M302" s="22">
        <f t="shared" si="115"/>
        <v>100</v>
      </c>
      <c r="N302" s="22">
        <v>0</v>
      </c>
      <c r="O302" s="22">
        <v>0</v>
      </c>
      <c r="P302" s="22">
        <f t="shared" si="119"/>
        <v>100</v>
      </c>
      <c r="Q302" s="22"/>
    </row>
    <row r="303" spans="1:17" s="2" customFormat="1" ht="61.5" customHeight="1" x14ac:dyDescent="0.25">
      <c r="A303" s="59" t="s">
        <v>148</v>
      </c>
      <c r="B303" s="20" t="s">
        <v>153</v>
      </c>
      <c r="C303" s="22">
        <f t="shared" si="126"/>
        <v>68</v>
      </c>
      <c r="D303" s="22">
        <v>0</v>
      </c>
      <c r="E303" s="22">
        <v>0</v>
      </c>
      <c r="F303" s="22">
        <v>68</v>
      </c>
      <c r="G303" s="22">
        <v>0</v>
      </c>
      <c r="H303" s="22">
        <f t="shared" si="125"/>
        <v>68</v>
      </c>
      <c r="I303" s="22">
        <v>0</v>
      </c>
      <c r="J303" s="22">
        <v>0</v>
      </c>
      <c r="K303" s="22">
        <v>68</v>
      </c>
      <c r="L303" s="22">
        <v>0</v>
      </c>
      <c r="M303" s="22">
        <f t="shared" si="115"/>
        <v>100</v>
      </c>
      <c r="N303" s="22">
        <v>0</v>
      </c>
      <c r="O303" s="22">
        <v>0</v>
      </c>
      <c r="P303" s="22">
        <f t="shared" si="119"/>
        <v>100</v>
      </c>
      <c r="Q303" s="22"/>
    </row>
    <row r="304" spans="1:17" s="2" customFormat="1" ht="32.25" customHeight="1" x14ac:dyDescent="0.25">
      <c r="A304" s="59" t="s">
        <v>149</v>
      </c>
      <c r="B304" s="20" t="s">
        <v>26</v>
      </c>
      <c r="C304" s="22">
        <f t="shared" si="126"/>
        <v>386.7</v>
      </c>
      <c r="D304" s="22">
        <v>0</v>
      </c>
      <c r="E304" s="22">
        <v>0</v>
      </c>
      <c r="F304" s="22">
        <v>386.7</v>
      </c>
      <c r="G304" s="22">
        <v>0</v>
      </c>
      <c r="H304" s="22">
        <f t="shared" si="125"/>
        <v>386.7</v>
      </c>
      <c r="I304" s="22">
        <v>0</v>
      </c>
      <c r="J304" s="22">
        <v>0</v>
      </c>
      <c r="K304" s="22">
        <v>386.7</v>
      </c>
      <c r="L304" s="22">
        <v>0</v>
      </c>
      <c r="M304" s="22">
        <f t="shared" si="115"/>
        <v>100</v>
      </c>
      <c r="N304" s="22">
        <v>0</v>
      </c>
      <c r="O304" s="22">
        <v>0</v>
      </c>
      <c r="P304" s="22">
        <f t="shared" si="119"/>
        <v>100</v>
      </c>
      <c r="Q304" s="22"/>
    </row>
    <row r="305" spans="1:17" s="2" customFormat="1" ht="30" customHeight="1" x14ac:dyDescent="0.25">
      <c r="A305" s="59" t="s">
        <v>150</v>
      </c>
      <c r="B305" s="20" t="s">
        <v>25</v>
      </c>
      <c r="C305" s="22">
        <f t="shared" si="126"/>
        <v>99.7</v>
      </c>
      <c r="D305" s="22">
        <v>0</v>
      </c>
      <c r="E305" s="22">
        <v>0</v>
      </c>
      <c r="F305" s="22">
        <v>99.7</v>
      </c>
      <c r="G305" s="22">
        <v>0</v>
      </c>
      <c r="H305" s="22">
        <f t="shared" si="125"/>
        <v>99.7</v>
      </c>
      <c r="I305" s="22">
        <v>0</v>
      </c>
      <c r="J305" s="22">
        <v>0</v>
      </c>
      <c r="K305" s="22">
        <v>99.7</v>
      </c>
      <c r="L305" s="22">
        <v>0</v>
      </c>
      <c r="M305" s="22">
        <f t="shared" si="115"/>
        <v>100</v>
      </c>
      <c r="N305" s="22">
        <v>0</v>
      </c>
      <c r="O305" s="22">
        <v>0</v>
      </c>
      <c r="P305" s="22">
        <f t="shared" si="119"/>
        <v>100</v>
      </c>
      <c r="Q305" s="22"/>
    </row>
    <row r="306" spans="1:17" s="2" customFormat="1" ht="30.75" customHeight="1" x14ac:dyDescent="0.25">
      <c r="A306" s="59" t="s">
        <v>151</v>
      </c>
      <c r="B306" s="20" t="s">
        <v>152</v>
      </c>
      <c r="C306" s="22">
        <f t="shared" si="126"/>
        <v>241.4</v>
      </c>
      <c r="D306" s="22">
        <v>0</v>
      </c>
      <c r="E306" s="22">
        <v>0</v>
      </c>
      <c r="F306" s="22">
        <v>241.4</v>
      </c>
      <c r="G306" s="22">
        <v>0</v>
      </c>
      <c r="H306" s="22">
        <f t="shared" si="125"/>
        <v>241.4</v>
      </c>
      <c r="I306" s="22">
        <v>0</v>
      </c>
      <c r="J306" s="22">
        <v>0</v>
      </c>
      <c r="K306" s="22">
        <v>241.4</v>
      </c>
      <c r="L306" s="22">
        <v>0</v>
      </c>
      <c r="M306" s="22">
        <f t="shared" si="115"/>
        <v>100</v>
      </c>
      <c r="N306" s="22">
        <v>0</v>
      </c>
      <c r="O306" s="22">
        <v>0</v>
      </c>
      <c r="P306" s="22">
        <f t="shared" si="119"/>
        <v>100</v>
      </c>
      <c r="Q306" s="22"/>
    </row>
    <row r="307" spans="1:17" s="2" customFormat="1" ht="16.5" customHeight="1" x14ac:dyDescent="0.25">
      <c r="A307" s="14" t="s">
        <v>463</v>
      </c>
      <c r="B307" s="15" t="s">
        <v>130</v>
      </c>
      <c r="C307" s="3">
        <f>C308</f>
        <v>735.90000000000009</v>
      </c>
      <c r="D307" s="3">
        <f t="shared" ref="D307:K307" si="127">D308</f>
        <v>0</v>
      </c>
      <c r="E307" s="3">
        <f t="shared" si="127"/>
        <v>0</v>
      </c>
      <c r="F307" s="3">
        <f t="shared" si="127"/>
        <v>735.90000000000009</v>
      </c>
      <c r="G307" s="3">
        <v>0</v>
      </c>
      <c r="H307" s="3">
        <f t="shared" si="127"/>
        <v>735.8</v>
      </c>
      <c r="I307" s="3">
        <f t="shared" si="127"/>
        <v>0</v>
      </c>
      <c r="J307" s="3">
        <f t="shared" si="127"/>
        <v>0</v>
      </c>
      <c r="K307" s="3">
        <f t="shared" si="127"/>
        <v>735.8</v>
      </c>
      <c r="L307" s="3">
        <v>0</v>
      </c>
      <c r="M307" s="3">
        <f t="shared" si="115"/>
        <v>99.98641119717351</v>
      </c>
      <c r="N307" s="3">
        <f>N309+N310</f>
        <v>0</v>
      </c>
      <c r="O307" s="3">
        <f>O309+O310</f>
        <v>0</v>
      </c>
      <c r="P307" s="3">
        <f t="shared" si="119"/>
        <v>99.98641119717351</v>
      </c>
      <c r="Q307" s="3"/>
    </row>
    <row r="308" spans="1:17" s="18" customFormat="1" ht="18" customHeight="1" x14ac:dyDescent="0.25">
      <c r="A308" s="14"/>
      <c r="B308" s="16" t="s">
        <v>13</v>
      </c>
      <c r="C308" s="17">
        <f>C309+C310+C311</f>
        <v>735.90000000000009</v>
      </c>
      <c r="D308" s="17">
        <f t="shared" ref="D308:J308" si="128">D309+D310+D311</f>
        <v>0</v>
      </c>
      <c r="E308" s="17">
        <f t="shared" si="128"/>
        <v>0</v>
      </c>
      <c r="F308" s="17">
        <f t="shared" si="128"/>
        <v>735.90000000000009</v>
      </c>
      <c r="G308" s="17">
        <f t="shared" si="128"/>
        <v>0</v>
      </c>
      <c r="H308" s="17">
        <f t="shared" si="128"/>
        <v>735.8</v>
      </c>
      <c r="I308" s="17">
        <f t="shared" si="128"/>
        <v>0</v>
      </c>
      <c r="J308" s="17">
        <f t="shared" si="128"/>
        <v>0</v>
      </c>
      <c r="K308" s="17">
        <f>K309+K310+K311</f>
        <v>735.8</v>
      </c>
      <c r="L308" s="17">
        <v>0</v>
      </c>
      <c r="M308" s="17">
        <f t="shared" si="115"/>
        <v>99.98641119717351</v>
      </c>
      <c r="N308" s="17">
        <f>N310+N239</f>
        <v>0</v>
      </c>
      <c r="O308" s="17">
        <f>O310+O239</f>
        <v>0</v>
      </c>
      <c r="P308" s="17">
        <f t="shared" si="119"/>
        <v>99.98641119717351</v>
      </c>
      <c r="Q308" s="17"/>
    </row>
    <row r="309" spans="1:17" ht="45.75" customHeight="1" x14ac:dyDescent="0.25">
      <c r="A309" s="19" t="s">
        <v>125</v>
      </c>
      <c r="B309" s="20" t="s">
        <v>464</v>
      </c>
      <c r="C309" s="21">
        <f>D309+E309+F309+G309</f>
        <v>69.8</v>
      </c>
      <c r="D309" s="21">
        <v>0</v>
      </c>
      <c r="E309" s="21">
        <v>0</v>
      </c>
      <c r="F309" s="21">
        <v>69.8</v>
      </c>
      <c r="G309" s="21">
        <v>0</v>
      </c>
      <c r="H309" s="21">
        <f>I309+J309+K309+L309</f>
        <v>69.8</v>
      </c>
      <c r="I309" s="21">
        <v>0</v>
      </c>
      <c r="J309" s="21">
        <v>0</v>
      </c>
      <c r="K309" s="21">
        <v>69.8</v>
      </c>
      <c r="L309" s="21">
        <v>0</v>
      </c>
      <c r="M309" s="22">
        <f t="shared" si="115"/>
        <v>100</v>
      </c>
      <c r="N309" s="22">
        <v>0</v>
      </c>
      <c r="O309" s="22">
        <v>0</v>
      </c>
      <c r="P309" s="22">
        <f t="shared" si="119"/>
        <v>100</v>
      </c>
      <c r="Q309" s="22"/>
    </row>
    <row r="310" spans="1:17" ht="63.75" customHeight="1" x14ac:dyDescent="0.25">
      <c r="A310" s="19" t="s">
        <v>80</v>
      </c>
      <c r="B310" s="20" t="s">
        <v>23</v>
      </c>
      <c r="C310" s="21">
        <f>D310+E310+F310+G310</f>
        <v>313.3</v>
      </c>
      <c r="D310" s="21">
        <v>0</v>
      </c>
      <c r="E310" s="21">
        <v>0</v>
      </c>
      <c r="F310" s="21">
        <v>313.3</v>
      </c>
      <c r="G310" s="21">
        <v>0</v>
      </c>
      <c r="H310" s="21">
        <f>I310+J310+K310+L310</f>
        <v>313.3</v>
      </c>
      <c r="I310" s="21">
        <v>0</v>
      </c>
      <c r="J310" s="21">
        <v>0</v>
      </c>
      <c r="K310" s="21">
        <v>313.3</v>
      </c>
      <c r="L310" s="21">
        <v>0</v>
      </c>
      <c r="M310" s="22">
        <f t="shared" si="115"/>
        <v>100</v>
      </c>
      <c r="N310" s="22">
        <v>0</v>
      </c>
      <c r="O310" s="22">
        <v>0</v>
      </c>
      <c r="P310" s="22">
        <f t="shared" si="119"/>
        <v>100</v>
      </c>
      <c r="Q310" s="22"/>
    </row>
    <row r="311" spans="1:17" ht="51" customHeight="1" x14ac:dyDescent="0.25">
      <c r="A311" s="19" t="s">
        <v>114</v>
      </c>
      <c r="B311" s="20" t="s">
        <v>131</v>
      </c>
      <c r="C311" s="21">
        <f>D311+E311+F311+G311</f>
        <v>352.8</v>
      </c>
      <c r="D311" s="21">
        <v>0</v>
      </c>
      <c r="E311" s="21">
        <v>0</v>
      </c>
      <c r="F311" s="21">
        <v>352.8</v>
      </c>
      <c r="G311" s="21">
        <v>0</v>
      </c>
      <c r="H311" s="21">
        <f>I311+J311+K311+L311</f>
        <v>352.7</v>
      </c>
      <c r="I311" s="21">
        <v>0</v>
      </c>
      <c r="J311" s="21">
        <v>0</v>
      </c>
      <c r="K311" s="21">
        <v>352.7</v>
      </c>
      <c r="L311" s="21">
        <v>0</v>
      </c>
      <c r="M311" s="22">
        <f t="shared" si="115"/>
        <v>99.971655328798178</v>
      </c>
      <c r="N311" s="22">
        <v>0</v>
      </c>
      <c r="O311" s="22">
        <v>0</v>
      </c>
      <c r="P311" s="22">
        <f t="shared" si="119"/>
        <v>99.971655328798178</v>
      </c>
      <c r="Q311" s="22" t="s">
        <v>391</v>
      </c>
    </row>
    <row r="312" spans="1:17" s="2" customFormat="1" ht="31.5" customHeight="1" x14ac:dyDescent="0.25">
      <c r="A312" s="14" t="s">
        <v>327</v>
      </c>
      <c r="B312" s="15" t="s">
        <v>8</v>
      </c>
      <c r="C312" s="3">
        <f>C314+C315</f>
        <v>24685.4</v>
      </c>
      <c r="D312" s="3">
        <f t="shared" ref="D312:J312" si="129">D314+D315</f>
        <v>0</v>
      </c>
      <c r="E312" s="3">
        <f t="shared" si="129"/>
        <v>0</v>
      </c>
      <c r="F312" s="3">
        <f t="shared" si="129"/>
        <v>24685.4</v>
      </c>
      <c r="G312" s="3">
        <v>0</v>
      </c>
      <c r="H312" s="3">
        <f t="shared" si="129"/>
        <v>24685.4</v>
      </c>
      <c r="I312" s="3">
        <f t="shared" si="129"/>
        <v>0</v>
      </c>
      <c r="J312" s="3">
        <f t="shared" si="129"/>
        <v>0</v>
      </c>
      <c r="K312" s="3">
        <f>K314+K315</f>
        <v>24685.4</v>
      </c>
      <c r="L312" s="3">
        <v>0</v>
      </c>
      <c r="M312" s="3">
        <f t="shared" ref="M312:M343" si="130">H312/C312*100</f>
        <v>100</v>
      </c>
      <c r="N312" s="3">
        <v>0</v>
      </c>
      <c r="O312" s="3">
        <v>0</v>
      </c>
      <c r="P312" s="3">
        <f t="shared" si="119"/>
        <v>100</v>
      </c>
      <c r="Q312" s="3"/>
    </row>
    <row r="313" spans="1:17" s="18" customFormat="1" ht="18.75" customHeight="1" x14ac:dyDescent="0.25">
      <c r="A313" s="14"/>
      <c r="B313" s="16" t="s">
        <v>13</v>
      </c>
      <c r="C313" s="17">
        <f>C314+C315</f>
        <v>24685.4</v>
      </c>
      <c r="D313" s="17">
        <f t="shared" ref="D313:K313" si="131">D314+D315</f>
        <v>0</v>
      </c>
      <c r="E313" s="17">
        <f t="shared" si="131"/>
        <v>0</v>
      </c>
      <c r="F313" s="17">
        <f t="shared" si="131"/>
        <v>24685.4</v>
      </c>
      <c r="G313" s="17">
        <v>0</v>
      </c>
      <c r="H313" s="17">
        <f t="shared" si="131"/>
        <v>24685.4</v>
      </c>
      <c r="I313" s="17">
        <f t="shared" si="131"/>
        <v>0</v>
      </c>
      <c r="J313" s="17">
        <f t="shared" si="131"/>
        <v>0</v>
      </c>
      <c r="K313" s="17">
        <f t="shared" si="131"/>
        <v>24685.4</v>
      </c>
      <c r="L313" s="17">
        <v>0</v>
      </c>
      <c r="M313" s="17">
        <f t="shared" si="130"/>
        <v>100</v>
      </c>
      <c r="N313" s="17">
        <f>N315+N316</f>
        <v>0</v>
      </c>
      <c r="O313" s="17">
        <f>O315+O316</f>
        <v>0</v>
      </c>
      <c r="P313" s="23">
        <f t="shared" si="119"/>
        <v>100</v>
      </c>
      <c r="Q313" s="23"/>
    </row>
    <row r="314" spans="1:17" ht="32.25" customHeight="1" x14ac:dyDescent="0.25">
      <c r="A314" s="19" t="s">
        <v>79</v>
      </c>
      <c r="B314" s="20" t="s">
        <v>132</v>
      </c>
      <c r="C314" s="21">
        <f>D314+E314+F314+G314</f>
        <v>21685.4</v>
      </c>
      <c r="D314" s="21">
        <v>0</v>
      </c>
      <c r="E314" s="21">
        <v>0</v>
      </c>
      <c r="F314" s="21">
        <v>21685.4</v>
      </c>
      <c r="G314" s="21">
        <v>0</v>
      </c>
      <c r="H314" s="21">
        <f>I314+J314+K314+L314</f>
        <v>21685.4</v>
      </c>
      <c r="I314" s="21">
        <v>0</v>
      </c>
      <c r="J314" s="21">
        <v>0</v>
      </c>
      <c r="K314" s="21">
        <v>21685.4</v>
      </c>
      <c r="L314" s="21">
        <v>0</v>
      </c>
      <c r="M314" s="22">
        <f t="shared" si="130"/>
        <v>100</v>
      </c>
      <c r="N314" s="22">
        <v>0</v>
      </c>
      <c r="O314" s="22">
        <v>0</v>
      </c>
      <c r="P314" s="22">
        <f t="shared" si="119"/>
        <v>100</v>
      </c>
      <c r="Q314" s="22"/>
    </row>
    <row r="315" spans="1:17" ht="75" customHeight="1" x14ac:dyDescent="0.25">
      <c r="A315" s="19" t="s">
        <v>94</v>
      </c>
      <c r="B315" s="20" t="s">
        <v>133</v>
      </c>
      <c r="C315" s="21">
        <f>D315+E315+F315+G315</f>
        <v>3000</v>
      </c>
      <c r="D315" s="21">
        <v>0</v>
      </c>
      <c r="E315" s="21">
        <v>0</v>
      </c>
      <c r="F315" s="21">
        <v>3000</v>
      </c>
      <c r="G315" s="21">
        <v>0</v>
      </c>
      <c r="H315" s="21">
        <f>I315+J315+K315+L315</f>
        <v>3000</v>
      </c>
      <c r="I315" s="21">
        <v>0</v>
      </c>
      <c r="J315" s="21">
        <v>0</v>
      </c>
      <c r="K315" s="21">
        <v>3000</v>
      </c>
      <c r="L315" s="21">
        <v>0</v>
      </c>
      <c r="M315" s="22">
        <f t="shared" si="130"/>
        <v>100</v>
      </c>
      <c r="N315" s="22">
        <v>0</v>
      </c>
      <c r="O315" s="22">
        <v>0</v>
      </c>
      <c r="P315" s="22">
        <f t="shared" si="119"/>
        <v>100</v>
      </c>
      <c r="Q315" s="22"/>
    </row>
    <row r="316" spans="1:17" s="2" customFormat="1" ht="58.5" customHeight="1" x14ac:dyDescent="0.25">
      <c r="A316" s="14" t="s">
        <v>328</v>
      </c>
      <c r="B316" s="15" t="s">
        <v>9</v>
      </c>
      <c r="C316" s="3">
        <f>C317</f>
        <v>4624.2000000000007</v>
      </c>
      <c r="D316" s="3">
        <f t="shared" ref="D316:K316" si="132">D317</f>
        <v>0</v>
      </c>
      <c r="E316" s="3">
        <f t="shared" si="132"/>
        <v>0</v>
      </c>
      <c r="F316" s="3">
        <f t="shared" si="132"/>
        <v>4624.2000000000007</v>
      </c>
      <c r="G316" s="3">
        <v>0</v>
      </c>
      <c r="H316" s="3">
        <f t="shared" si="132"/>
        <v>4623.2439999999997</v>
      </c>
      <c r="I316" s="3">
        <f t="shared" si="132"/>
        <v>0</v>
      </c>
      <c r="J316" s="3">
        <f t="shared" si="132"/>
        <v>0</v>
      </c>
      <c r="K316" s="3">
        <f t="shared" si="132"/>
        <v>4623.2439999999997</v>
      </c>
      <c r="L316" s="3">
        <v>0</v>
      </c>
      <c r="M316" s="3">
        <f t="shared" si="130"/>
        <v>99.97932615371306</v>
      </c>
      <c r="N316" s="3">
        <v>0</v>
      </c>
      <c r="O316" s="3">
        <v>0</v>
      </c>
      <c r="P316" s="3">
        <f t="shared" si="119"/>
        <v>99.97932615371306</v>
      </c>
      <c r="Q316" s="3"/>
    </row>
    <row r="317" spans="1:17" s="18" customFormat="1" ht="18.75" customHeight="1" x14ac:dyDescent="0.25">
      <c r="A317" s="14"/>
      <c r="B317" s="16" t="s">
        <v>13</v>
      </c>
      <c r="C317" s="17">
        <f>C318+C319+C320+C321</f>
        <v>4624.2000000000007</v>
      </c>
      <c r="D317" s="17">
        <f t="shared" ref="D317:L317" si="133">D318+D319+D320+D321</f>
        <v>0</v>
      </c>
      <c r="E317" s="17">
        <f t="shared" si="133"/>
        <v>0</v>
      </c>
      <c r="F317" s="17">
        <f t="shared" si="133"/>
        <v>4624.2000000000007</v>
      </c>
      <c r="G317" s="17">
        <f t="shared" si="133"/>
        <v>0</v>
      </c>
      <c r="H317" s="17">
        <f t="shared" si="133"/>
        <v>4623.2439999999997</v>
      </c>
      <c r="I317" s="17">
        <f t="shared" si="133"/>
        <v>0</v>
      </c>
      <c r="J317" s="17">
        <f t="shared" si="133"/>
        <v>0</v>
      </c>
      <c r="K317" s="17">
        <f t="shared" si="133"/>
        <v>4623.2439999999997</v>
      </c>
      <c r="L317" s="17">
        <f t="shared" si="133"/>
        <v>0</v>
      </c>
      <c r="M317" s="17">
        <f t="shared" si="130"/>
        <v>99.97932615371306</v>
      </c>
      <c r="N317" s="17">
        <v>0</v>
      </c>
      <c r="O317" s="17">
        <v>0</v>
      </c>
      <c r="P317" s="17">
        <f t="shared" ref="P317:P343" si="134">K317/F317*100</f>
        <v>99.97932615371306</v>
      </c>
      <c r="Q317" s="17"/>
    </row>
    <row r="318" spans="1:17" s="2" customFormat="1" ht="73.5" customHeight="1" x14ac:dyDescent="0.25">
      <c r="A318" s="41" t="s">
        <v>79</v>
      </c>
      <c r="B318" s="20" t="s">
        <v>139</v>
      </c>
      <c r="C318" s="22">
        <f>D318+E318+F318+G318</f>
        <v>252.5</v>
      </c>
      <c r="D318" s="22">
        <v>0</v>
      </c>
      <c r="E318" s="22">
        <v>0</v>
      </c>
      <c r="F318" s="22">
        <v>252.5</v>
      </c>
      <c r="G318" s="22">
        <v>0</v>
      </c>
      <c r="H318" s="22">
        <f>I318+J318+K318+L318</f>
        <v>252.48</v>
      </c>
      <c r="I318" s="22">
        <v>0</v>
      </c>
      <c r="J318" s="22">
        <v>0</v>
      </c>
      <c r="K318" s="22">
        <v>252.48</v>
      </c>
      <c r="L318" s="22">
        <v>0</v>
      </c>
      <c r="M318" s="22">
        <f t="shared" si="130"/>
        <v>99.992079207920796</v>
      </c>
      <c r="N318" s="22">
        <v>0</v>
      </c>
      <c r="O318" s="22">
        <v>0</v>
      </c>
      <c r="P318" s="22">
        <f t="shared" si="134"/>
        <v>99.992079207920796</v>
      </c>
      <c r="Q318" s="22"/>
    </row>
    <row r="319" spans="1:17" s="2" customFormat="1" ht="153.75" customHeight="1" x14ac:dyDescent="0.25">
      <c r="A319" s="41" t="s">
        <v>80</v>
      </c>
      <c r="B319" s="20" t="s">
        <v>140</v>
      </c>
      <c r="C319" s="22">
        <f>D319+E319+F319+G319</f>
        <v>4193.6000000000004</v>
      </c>
      <c r="D319" s="22">
        <v>0</v>
      </c>
      <c r="E319" s="22">
        <v>0</v>
      </c>
      <c r="F319" s="22">
        <v>4193.6000000000004</v>
      </c>
      <c r="G319" s="22">
        <v>0</v>
      </c>
      <c r="H319" s="22">
        <f>I319+J319+K319+L319</f>
        <v>4192.6639999999998</v>
      </c>
      <c r="I319" s="22">
        <v>0</v>
      </c>
      <c r="J319" s="22">
        <v>0</v>
      </c>
      <c r="K319" s="22">
        <v>4192.6639999999998</v>
      </c>
      <c r="L319" s="22">
        <v>0</v>
      </c>
      <c r="M319" s="22">
        <f t="shared" si="130"/>
        <v>99.977680274704298</v>
      </c>
      <c r="N319" s="22">
        <v>0</v>
      </c>
      <c r="O319" s="22">
        <v>0</v>
      </c>
      <c r="P319" s="22">
        <f t="shared" si="134"/>
        <v>99.977680274704298</v>
      </c>
      <c r="Q319" s="22" t="s">
        <v>395</v>
      </c>
    </row>
    <row r="320" spans="1:17" s="2" customFormat="1" ht="33" customHeight="1" x14ac:dyDescent="0.25">
      <c r="A320" s="41" t="s">
        <v>114</v>
      </c>
      <c r="B320" s="20" t="s">
        <v>47</v>
      </c>
      <c r="C320" s="22">
        <f>D320+E320+F320+G320</f>
        <v>35.1</v>
      </c>
      <c r="D320" s="22">
        <v>0</v>
      </c>
      <c r="E320" s="22">
        <v>0</v>
      </c>
      <c r="F320" s="22">
        <v>35.1</v>
      </c>
      <c r="G320" s="22">
        <v>0</v>
      </c>
      <c r="H320" s="22">
        <f>I320+J320+K320+L320</f>
        <v>35.1</v>
      </c>
      <c r="I320" s="22">
        <v>0</v>
      </c>
      <c r="J320" s="22">
        <v>0</v>
      </c>
      <c r="K320" s="22">
        <v>35.1</v>
      </c>
      <c r="L320" s="22">
        <v>0</v>
      </c>
      <c r="M320" s="22">
        <f t="shared" si="130"/>
        <v>100</v>
      </c>
      <c r="N320" s="22">
        <v>0</v>
      </c>
      <c r="O320" s="22">
        <v>0</v>
      </c>
      <c r="P320" s="22">
        <f t="shared" si="134"/>
        <v>100</v>
      </c>
      <c r="Q320" s="22"/>
    </row>
    <row r="321" spans="1:17" s="2" customFormat="1" ht="63.75" customHeight="1" x14ac:dyDescent="0.25">
      <c r="A321" s="41" t="s">
        <v>118</v>
      </c>
      <c r="B321" s="20" t="s">
        <v>141</v>
      </c>
      <c r="C321" s="22">
        <f>D321+E321+F321+G321</f>
        <v>143</v>
      </c>
      <c r="D321" s="22">
        <v>0</v>
      </c>
      <c r="E321" s="22">
        <v>0</v>
      </c>
      <c r="F321" s="22">
        <v>143</v>
      </c>
      <c r="G321" s="22">
        <v>0</v>
      </c>
      <c r="H321" s="22">
        <f>I321+J321+K321+L321</f>
        <v>143</v>
      </c>
      <c r="I321" s="22">
        <v>0</v>
      </c>
      <c r="J321" s="22">
        <v>0</v>
      </c>
      <c r="K321" s="22">
        <v>143</v>
      </c>
      <c r="L321" s="22">
        <v>0</v>
      </c>
      <c r="M321" s="22">
        <f t="shared" si="130"/>
        <v>100</v>
      </c>
      <c r="N321" s="22">
        <v>0</v>
      </c>
      <c r="O321" s="22">
        <v>0</v>
      </c>
      <c r="P321" s="22">
        <f t="shared" si="134"/>
        <v>100</v>
      </c>
      <c r="Q321" s="22"/>
    </row>
    <row r="322" spans="1:17" s="2" customFormat="1" ht="30.75" customHeight="1" x14ac:dyDescent="0.25">
      <c r="A322" s="14" t="s">
        <v>329</v>
      </c>
      <c r="B322" s="15" t="s">
        <v>10</v>
      </c>
      <c r="C322" s="3">
        <f>C323+C325</f>
        <v>2142.1</v>
      </c>
      <c r="D322" s="3">
        <f>D323+D325</f>
        <v>0</v>
      </c>
      <c r="E322" s="3">
        <f>E323+E325</f>
        <v>0</v>
      </c>
      <c r="F322" s="3">
        <f>F323+F325</f>
        <v>2142.1</v>
      </c>
      <c r="G322" s="3">
        <v>0</v>
      </c>
      <c r="H322" s="3">
        <f>H323+H325</f>
        <v>2142.1</v>
      </c>
      <c r="I322" s="3">
        <f>I323+I325</f>
        <v>0</v>
      </c>
      <c r="J322" s="3">
        <f>J323+J325</f>
        <v>0</v>
      </c>
      <c r="K322" s="3">
        <f>K323+K325</f>
        <v>2142.1</v>
      </c>
      <c r="L322" s="3">
        <v>0</v>
      </c>
      <c r="M322" s="3">
        <f t="shared" si="130"/>
        <v>100</v>
      </c>
      <c r="N322" s="3">
        <v>0</v>
      </c>
      <c r="O322" s="3">
        <v>0</v>
      </c>
      <c r="P322" s="3">
        <f t="shared" si="134"/>
        <v>100</v>
      </c>
      <c r="Q322" s="3"/>
    </row>
    <row r="323" spans="1:17" s="18" customFormat="1" ht="61.5" customHeight="1" x14ac:dyDescent="0.25">
      <c r="A323" s="14"/>
      <c r="B323" s="16" t="s">
        <v>126</v>
      </c>
      <c r="C323" s="17">
        <f>C324</f>
        <v>2077.1</v>
      </c>
      <c r="D323" s="17">
        <f t="shared" ref="D323:K323" si="135">D324</f>
        <v>0</v>
      </c>
      <c r="E323" s="17">
        <f t="shared" si="135"/>
        <v>0</v>
      </c>
      <c r="F323" s="17">
        <f t="shared" si="135"/>
        <v>2077.1</v>
      </c>
      <c r="G323" s="17">
        <f t="shared" si="135"/>
        <v>0</v>
      </c>
      <c r="H323" s="17">
        <f t="shared" si="135"/>
        <v>2077.1</v>
      </c>
      <c r="I323" s="17">
        <f t="shared" si="135"/>
        <v>0</v>
      </c>
      <c r="J323" s="17">
        <f t="shared" si="135"/>
        <v>0</v>
      </c>
      <c r="K323" s="17">
        <f t="shared" si="135"/>
        <v>2077.1</v>
      </c>
      <c r="L323" s="17">
        <v>0</v>
      </c>
      <c r="M323" s="17">
        <f t="shared" si="130"/>
        <v>100</v>
      </c>
      <c r="N323" s="17">
        <v>0</v>
      </c>
      <c r="O323" s="17">
        <v>0</v>
      </c>
      <c r="P323" s="17">
        <f t="shared" si="134"/>
        <v>100</v>
      </c>
      <c r="Q323" s="17"/>
    </row>
    <row r="324" spans="1:17" ht="332.25" customHeight="1" x14ac:dyDescent="0.25">
      <c r="A324" s="33" t="s">
        <v>79</v>
      </c>
      <c r="B324" s="20" t="s">
        <v>127</v>
      </c>
      <c r="C324" s="22">
        <f>D324+E324+F324+G324</f>
        <v>2077.1</v>
      </c>
      <c r="D324" s="22">
        <v>0</v>
      </c>
      <c r="E324" s="22">
        <v>0</v>
      </c>
      <c r="F324" s="22">
        <v>2077.1</v>
      </c>
      <c r="G324" s="22">
        <v>0</v>
      </c>
      <c r="H324" s="22">
        <f>I324+J324+K324+L324</f>
        <v>2077.1</v>
      </c>
      <c r="I324" s="22">
        <v>0</v>
      </c>
      <c r="J324" s="22">
        <v>0</v>
      </c>
      <c r="K324" s="22">
        <v>2077.1</v>
      </c>
      <c r="L324" s="22">
        <v>0</v>
      </c>
      <c r="M324" s="22">
        <f t="shared" si="130"/>
        <v>100</v>
      </c>
      <c r="N324" s="22">
        <v>0</v>
      </c>
      <c r="O324" s="22">
        <v>0</v>
      </c>
      <c r="P324" s="22">
        <f t="shared" si="134"/>
        <v>100</v>
      </c>
      <c r="Q324" s="22"/>
    </row>
    <row r="325" spans="1:17" s="18" customFormat="1" ht="32.25" customHeight="1" x14ac:dyDescent="0.25">
      <c r="A325" s="14"/>
      <c r="B325" s="16" t="s">
        <v>128</v>
      </c>
      <c r="C325" s="17">
        <f>C326</f>
        <v>65</v>
      </c>
      <c r="D325" s="17">
        <f t="shared" ref="D325:K325" si="136">D326</f>
        <v>0</v>
      </c>
      <c r="E325" s="17">
        <f t="shared" si="136"/>
        <v>0</v>
      </c>
      <c r="F325" s="17">
        <f t="shared" si="136"/>
        <v>65</v>
      </c>
      <c r="G325" s="17">
        <f t="shared" si="136"/>
        <v>0</v>
      </c>
      <c r="H325" s="17">
        <f t="shared" si="136"/>
        <v>65</v>
      </c>
      <c r="I325" s="17">
        <f t="shared" si="136"/>
        <v>0</v>
      </c>
      <c r="J325" s="17">
        <f t="shared" si="136"/>
        <v>0</v>
      </c>
      <c r="K325" s="17">
        <f t="shared" si="136"/>
        <v>65</v>
      </c>
      <c r="L325" s="17">
        <f>L326</f>
        <v>0</v>
      </c>
      <c r="M325" s="17">
        <f t="shared" si="130"/>
        <v>100</v>
      </c>
      <c r="N325" s="17">
        <v>0</v>
      </c>
      <c r="O325" s="17">
        <v>0</v>
      </c>
      <c r="P325" s="17">
        <f t="shared" si="134"/>
        <v>100</v>
      </c>
      <c r="Q325" s="17"/>
    </row>
    <row r="326" spans="1:17" ht="30.75" customHeight="1" x14ac:dyDescent="0.25">
      <c r="A326" s="33" t="s">
        <v>79</v>
      </c>
      <c r="B326" s="20" t="s">
        <v>129</v>
      </c>
      <c r="C326" s="22">
        <f>D326+E326+F326+G326</f>
        <v>65</v>
      </c>
      <c r="D326" s="22">
        <v>0</v>
      </c>
      <c r="E326" s="22">
        <v>0</v>
      </c>
      <c r="F326" s="22">
        <v>65</v>
      </c>
      <c r="G326" s="22">
        <v>0</v>
      </c>
      <c r="H326" s="22">
        <f>I326+J326+K326+L326</f>
        <v>65</v>
      </c>
      <c r="I326" s="22">
        <v>0</v>
      </c>
      <c r="J326" s="22">
        <v>0</v>
      </c>
      <c r="K326" s="22">
        <v>65</v>
      </c>
      <c r="L326" s="22">
        <v>0</v>
      </c>
      <c r="M326" s="22">
        <f t="shared" si="130"/>
        <v>100</v>
      </c>
      <c r="N326" s="22">
        <v>0</v>
      </c>
      <c r="O326" s="22">
        <v>0</v>
      </c>
      <c r="P326" s="22">
        <f t="shared" si="134"/>
        <v>100</v>
      </c>
      <c r="Q326" s="22"/>
    </row>
    <row r="327" spans="1:17" s="2" customFormat="1" ht="32.25" customHeight="1" x14ac:dyDescent="0.25">
      <c r="A327" s="14" t="s">
        <v>330</v>
      </c>
      <c r="B327" s="15" t="s">
        <v>11</v>
      </c>
      <c r="C327" s="3">
        <f>D327+E327+F327</f>
        <v>4839.5</v>
      </c>
      <c r="D327" s="3">
        <f>D328</f>
        <v>0</v>
      </c>
      <c r="E327" s="3">
        <f>E328</f>
        <v>0</v>
      </c>
      <c r="F327" s="3">
        <f>F328</f>
        <v>4839.5</v>
      </c>
      <c r="G327" s="3">
        <v>0</v>
      </c>
      <c r="H327" s="3">
        <f>I327+J327+K327</f>
        <v>4839.1000000000004</v>
      </c>
      <c r="I327" s="3">
        <f>I328</f>
        <v>0</v>
      </c>
      <c r="J327" s="3">
        <f>J328</f>
        <v>0</v>
      </c>
      <c r="K327" s="3">
        <f>K328</f>
        <v>4839.1000000000004</v>
      </c>
      <c r="L327" s="3">
        <v>0</v>
      </c>
      <c r="M327" s="3">
        <f t="shared" si="130"/>
        <v>99.991734683335068</v>
      </c>
      <c r="N327" s="3">
        <v>0</v>
      </c>
      <c r="O327" s="3">
        <v>0</v>
      </c>
      <c r="P327" s="3">
        <f t="shared" si="134"/>
        <v>99.991734683335068</v>
      </c>
      <c r="Q327" s="3"/>
    </row>
    <row r="328" spans="1:17" s="18" customFormat="1" ht="18" customHeight="1" x14ac:dyDescent="0.25">
      <c r="A328" s="14"/>
      <c r="B328" s="16" t="s">
        <v>13</v>
      </c>
      <c r="C328" s="17">
        <f>C329+C330+C331+C332+C333</f>
        <v>4839.5</v>
      </c>
      <c r="D328" s="17">
        <f t="shared" ref="D328:L328" si="137">D329+D330+D331+D332+D333</f>
        <v>0</v>
      </c>
      <c r="E328" s="17">
        <f t="shared" si="137"/>
        <v>0</v>
      </c>
      <c r="F328" s="17">
        <f t="shared" si="137"/>
        <v>4839.5</v>
      </c>
      <c r="G328" s="17">
        <f t="shared" si="137"/>
        <v>0</v>
      </c>
      <c r="H328" s="17">
        <f t="shared" si="137"/>
        <v>4839.1000000000004</v>
      </c>
      <c r="I328" s="17">
        <f t="shared" si="137"/>
        <v>0</v>
      </c>
      <c r="J328" s="17">
        <f t="shared" si="137"/>
        <v>0</v>
      </c>
      <c r="K328" s="17">
        <f t="shared" si="137"/>
        <v>4839.1000000000004</v>
      </c>
      <c r="L328" s="17">
        <f t="shared" si="137"/>
        <v>0</v>
      </c>
      <c r="M328" s="17">
        <f t="shared" si="130"/>
        <v>99.991734683335068</v>
      </c>
      <c r="N328" s="17">
        <v>0</v>
      </c>
      <c r="O328" s="17">
        <v>0</v>
      </c>
      <c r="P328" s="17">
        <f t="shared" si="134"/>
        <v>99.991734683335068</v>
      </c>
      <c r="Q328" s="17"/>
    </row>
    <row r="329" spans="1:17" ht="34.5" customHeight="1" x14ac:dyDescent="0.25">
      <c r="A329" s="41" t="s">
        <v>79</v>
      </c>
      <c r="B329" s="20" t="s">
        <v>112</v>
      </c>
      <c r="C329" s="22">
        <f>D329+E329+F329+G329</f>
        <v>2159.6</v>
      </c>
      <c r="D329" s="22">
        <v>0</v>
      </c>
      <c r="E329" s="22">
        <v>0</v>
      </c>
      <c r="F329" s="22">
        <v>2159.6</v>
      </c>
      <c r="G329" s="22">
        <v>0</v>
      </c>
      <c r="H329" s="22">
        <f t="shared" ref="H329:H333" si="138">I329+J329+K329+L329</f>
        <v>2159.6</v>
      </c>
      <c r="I329" s="22">
        <v>0</v>
      </c>
      <c r="J329" s="22">
        <v>0</v>
      </c>
      <c r="K329" s="22">
        <v>2159.6</v>
      </c>
      <c r="L329" s="22">
        <v>0</v>
      </c>
      <c r="M329" s="22">
        <f t="shared" si="130"/>
        <v>100</v>
      </c>
      <c r="N329" s="22">
        <v>0</v>
      </c>
      <c r="O329" s="22">
        <v>0</v>
      </c>
      <c r="P329" s="22">
        <f t="shared" si="134"/>
        <v>100</v>
      </c>
      <c r="Q329" s="23"/>
    </row>
    <row r="330" spans="1:17" ht="47.25" customHeight="1" x14ac:dyDescent="0.25">
      <c r="A330" s="41" t="s">
        <v>80</v>
      </c>
      <c r="B330" s="20" t="s">
        <v>113</v>
      </c>
      <c r="C330" s="22">
        <f>D330+E330+F330+G330</f>
        <v>833</v>
      </c>
      <c r="D330" s="22">
        <v>0</v>
      </c>
      <c r="E330" s="22">
        <v>0</v>
      </c>
      <c r="F330" s="22">
        <v>833</v>
      </c>
      <c r="G330" s="22">
        <v>0</v>
      </c>
      <c r="H330" s="22">
        <f t="shared" si="138"/>
        <v>832.9</v>
      </c>
      <c r="I330" s="22">
        <v>0</v>
      </c>
      <c r="J330" s="22">
        <v>0</v>
      </c>
      <c r="K330" s="22">
        <v>832.9</v>
      </c>
      <c r="L330" s="22">
        <v>0</v>
      </c>
      <c r="M330" s="22">
        <f t="shared" si="130"/>
        <v>99.987995198079233</v>
      </c>
      <c r="N330" s="22">
        <v>0</v>
      </c>
      <c r="O330" s="22">
        <v>0</v>
      </c>
      <c r="P330" s="22">
        <f t="shared" si="134"/>
        <v>99.987995198079233</v>
      </c>
      <c r="Q330" s="22" t="s">
        <v>380</v>
      </c>
    </row>
    <row r="331" spans="1:17" ht="45" customHeight="1" x14ac:dyDescent="0.25">
      <c r="A331" s="41" t="s">
        <v>114</v>
      </c>
      <c r="B331" s="20" t="s">
        <v>115</v>
      </c>
      <c r="C331" s="22">
        <f>D331+E331+F331+G331</f>
        <v>556.5</v>
      </c>
      <c r="D331" s="22">
        <v>0</v>
      </c>
      <c r="E331" s="22">
        <v>0</v>
      </c>
      <c r="F331" s="22">
        <v>556.5</v>
      </c>
      <c r="G331" s="22">
        <v>0</v>
      </c>
      <c r="H331" s="22">
        <f t="shared" si="138"/>
        <v>556.4</v>
      </c>
      <c r="I331" s="22">
        <v>0</v>
      </c>
      <c r="J331" s="22">
        <v>0</v>
      </c>
      <c r="K331" s="22">
        <v>556.4</v>
      </c>
      <c r="L331" s="22">
        <v>0</v>
      </c>
      <c r="M331" s="22">
        <f t="shared" si="130"/>
        <v>99.98203054806828</v>
      </c>
      <c r="N331" s="22">
        <v>0</v>
      </c>
      <c r="O331" s="22">
        <v>0</v>
      </c>
      <c r="P331" s="22">
        <f t="shared" si="134"/>
        <v>99.98203054806828</v>
      </c>
      <c r="Q331" s="22" t="s">
        <v>380</v>
      </c>
    </row>
    <row r="332" spans="1:17" ht="48" customHeight="1" x14ac:dyDescent="0.25">
      <c r="A332" s="41" t="s">
        <v>116</v>
      </c>
      <c r="B332" s="20" t="s">
        <v>117</v>
      </c>
      <c r="C332" s="22">
        <f>D332+E332+F332+G332</f>
        <v>266.3</v>
      </c>
      <c r="D332" s="22">
        <v>0</v>
      </c>
      <c r="E332" s="22">
        <v>0</v>
      </c>
      <c r="F332" s="22">
        <v>266.3</v>
      </c>
      <c r="G332" s="22">
        <v>0</v>
      </c>
      <c r="H332" s="22">
        <f t="shared" si="138"/>
        <v>266.2</v>
      </c>
      <c r="I332" s="22">
        <v>0</v>
      </c>
      <c r="J332" s="22">
        <v>0</v>
      </c>
      <c r="K332" s="22">
        <v>266.2</v>
      </c>
      <c r="L332" s="22">
        <v>0</v>
      </c>
      <c r="M332" s="22">
        <f t="shared" si="130"/>
        <v>99.962448366503935</v>
      </c>
      <c r="N332" s="22">
        <v>0</v>
      </c>
      <c r="O332" s="22">
        <v>0</v>
      </c>
      <c r="P332" s="22">
        <f t="shared" si="134"/>
        <v>99.962448366503935</v>
      </c>
      <c r="Q332" s="22" t="s">
        <v>380</v>
      </c>
    </row>
    <row r="333" spans="1:17" ht="48" customHeight="1" x14ac:dyDescent="0.25">
      <c r="A333" s="41" t="s">
        <v>94</v>
      </c>
      <c r="B333" s="20" t="s">
        <v>372</v>
      </c>
      <c r="C333" s="22">
        <f>D333+E333+F333+G333</f>
        <v>1024.0999999999999</v>
      </c>
      <c r="D333" s="22">
        <v>0</v>
      </c>
      <c r="E333" s="22">
        <v>0</v>
      </c>
      <c r="F333" s="22">
        <v>1024.0999999999999</v>
      </c>
      <c r="G333" s="22">
        <v>0</v>
      </c>
      <c r="H333" s="22">
        <f t="shared" si="138"/>
        <v>1024</v>
      </c>
      <c r="I333" s="22">
        <v>0</v>
      </c>
      <c r="J333" s="22">
        <v>0</v>
      </c>
      <c r="K333" s="22">
        <v>1024</v>
      </c>
      <c r="L333" s="22">
        <v>0</v>
      </c>
      <c r="M333" s="22">
        <f t="shared" si="130"/>
        <v>99.990235328581207</v>
      </c>
      <c r="N333" s="22">
        <v>0</v>
      </c>
      <c r="O333" s="22">
        <v>0</v>
      </c>
      <c r="P333" s="22">
        <f t="shared" si="134"/>
        <v>99.990235328581207</v>
      </c>
      <c r="Q333" s="22" t="s">
        <v>380</v>
      </c>
    </row>
    <row r="334" spans="1:17" s="2" customFormat="1" ht="28.5" customHeight="1" x14ac:dyDescent="0.25">
      <c r="A334" s="14" t="s">
        <v>331</v>
      </c>
      <c r="B334" s="15" t="s">
        <v>12</v>
      </c>
      <c r="C334" s="3">
        <f t="shared" ref="C334:L334" si="139">C335+C337+C342</f>
        <v>193516.5</v>
      </c>
      <c r="D334" s="3">
        <f t="shared" si="139"/>
        <v>0</v>
      </c>
      <c r="E334" s="3">
        <f t="shared" si="139"/>
        <v>6370</v>
      </c>
      <c r="F334" s="3">
        <f t="shared" si="139"/>
        <v>187146.5</v>
      </c>
      <c r="G334" s="3">
        <f t="shared" si="139"/>
        <v>0</v>
      </c>
      <c r="H334" s="3">
        <f t="shared" si="139"/>
        <v>192699.92600000004</v>
      </c>
      <c r="I334" s="3">
        <f t="shared" si="139"/>
        <v>0</v>
      </c>
      <c r="J334" s="3">
        <f t="shared" si="139"/>
        <v>6370</v>
      </c>
      <c r="K334" s="3">
        <f t="shared" si="139"/>
        <v>186329.92600000001</v>
      </c>
      <c r="L334" s="3">
        <f t="shared" si="139"/>
        <v>0</v>
      </c>
      <c r="M334" s="3">
        <f t="shared" si="130"/>
        <v>99.578033914420743</v>
      </c>
      <c r="N334" s="3">
        <v>0</v>
      </c>
      <c r="O334" s="3">
        <f>J334/E334*100</f>
        <v>100</v>
      </c>
      <c r="P334" s="3">
        <f t="shared" si="134"/>
        <v>99.563671241514001</v>
      </c>
      <c r="Q334" s="3"/>
    </row>
    <row r="335" spans="1:17" s="18" customFormat="1" ht="16.5" customHeight="1" x14ac:dyDescent="0.25">
      <c r="A335" s="14"/>
      <c r="B335" s="16" t="s">
        <v>53</v>
      </c>
      <c r="C335" s="17">
        <f>C336</f>
        <v>132069.5</v>
      </c>
      <c r="D335" s="17">
        <f t="shared" ref="D335:I335" si="140">D336</f>
        <v>0</v>
      </c>
      <c r="E335" s="17">
        <f t="shared" si="140"/>
        <v>6370</v>
      </c>
      <c r="F335" s="17">
        <f t="shared" si="140"/>
        <v>125699.5</v>
      </c>
      <c r="G335" s="17">
        <v>0</v>
      </c>
      <c r="H335" s="17">
        <f t="shared" si="140"/>
        <v>132069.27000000002</v>
      </c>
      <c r="I335" s="17">
        <f t="shared" si="140"/>
        <v>0</v>
      </c>
      <c r="J335" s="17">
        <f>J336</f>
        <v>6370</v>
      </c>
      <c r="K335" s="17">
        <f>K336</f>
        <v>125699.27</v>
      </c>
      <c r="L335" s="17">
        <v>0</v>
      </c>
      <c r="M335" s="17">
        <f t="shared" si="130"/>
        <v>99.999825849268774</v>
      </c>
      <c r="N335" s="17">
        <v>0</v>
      </c>
      <c r="O335" s="17">
        <f>J335/E335*100</f>
        <v>100</v>
      </c>
      <c r="P335" s="17">
        <f t="shared" si="134"/>
        <v>99.999817023934071</v>
      </c>
      <c r="Q335" s="17"/>
    </row>
    <row r="336" spans="1:17" ht="107.25" customHeight="1" x14ac:dyDescent="0.25">
      <c r="A336" s="41" t="s">
        <v>79</v>
      </c>
      <c r="B336" s="20" t="s">
        <v>187</v>
      </c>
      <c r="C336" s="22">
        <f>D336+E336+F336+G336</f>
        <v>132069.5</v>
      </c>
      <c r="D336" s="22">
        <v>0</v>
      </c>
      <c r="E336" s="22">
        <v>6370</v>
      </c>
      <c r="F336" s="22">
        <v>125699.5</v>
      </c>
      <c r="G336" s="22">
        <v>0</v>
      </c>
      <c r="H336" s="22">
        <f>I336+J336+K336</f>
        <v>132069.27000000002</v>
      </c>
      <c r="I336" s="22">
        <v>0</v>
      </c>
      <c r="J336" s="22">
        <v>6370</v>
      </c>
      <c r="K336" s="22">
        <v>125699.27</v>
      </c>
      <c r="L336" s="22">
        <v>0</v>
      </c>
      <c r="M336" s="22">
        <f t="shared" si="130"/>
        <v>99.999825849268774</v>
      </c>
      <c r="N336" s="22">
        <v>0</v>
      </c>
      <c r="O336" s="22">
        <f>J336/E336*100</f>
        <v>100</v>
      </c>
      <c r="P336" s="22">
        <f t="shared" si="134"/>
        <v>99.999817023934071</v>
      </c>
      <c r="Q336" s="25" t="s">
        <v>430</v>
      </c>
    </row>
    <row r="337" spans="1:17" s="18" customFormat="1" ht="59.25" customHeight="1" x14ac:dyDescent="0.25">
      <c r="A337" s="14"/>
      <c r="B337" s="16" t="s">
        <v>188</v>
      </c>
      <c r="C337" s="17">
        <f>C338+C339+C341+C340</f>
        <v>46046.5</v>
      </c>
      <c r="D337" s="17">
        <f t="shared" ref="D337:J337" si="141">D338+D339+D341+D340</f>
        <v>0</v>
      </c>
      <c r="E337" s="17">
        <f t="shared" si="141"/>
        <v>0</v>
      </c>
      <c r="F337" s="17">
        <f t="shared" si="141"/>
        <v>46046.5</v>
      </c>
      <c r="G337" s="17">
        <v>0</v>
      </c>
      <c r="H337" s="17">
        <f t="shared" si="141"/>
        <v>45230.2</v>
      </c>
      <c r="I337" s="17">
        <f t="shared" si="141"/>
        <v>0</v>
      </c>
      <c r="J337" s="17">
        <f t="shared" si="141"/>
        <v>0</v>
      </c>
      <c r="K337" s="17">
        <f>K338+K339+K340+K341</f>
        <v>45230.2</v>
      </c>
      <c r="L337" s="17">
        <v>0</v>
      </c>
      <c r="M337" s="17">
        <f t="shared" si="130"/>
        <v>98.227226825057272</v>
      </c>
      <c r="N337" s="17">
        <v>0</v>
      </c>
      <c r="O337" s="17">
        <v>0</v>
      </c>
      <c r="P337" s="17">
        <f t="shared" si="134"/>
        <v>98.227226825057272</v>
      </c>
      <c r="Q337" s="17"/>
    </row>
    <row r="338" spans="1:17" ht="49.5" customHeight="1" x14ac:dyDescent="0.25">
      <c r="A338" s="41" t="s">
        <v>79</v>
      </c>
      <c r="B338" s="20" t="s">
        <v>189</v>
      </c>
      <c r="C338" s="22">
        <f>D338+E338+F338+G338</f>
        <v>29776.6</v>
      </c>
      <c r="D338" s="22">
        <v>0</v>
      </c>
      <c r="E338" s="22">
        <v>0</v>
      </c>
      <c r="F338" s="22">
        <v>29776.6</v>
      </c>
      <c r="G338" s="22">
        <v>0</v>
      </c>
      <c r="H338" s="22">
        <f t="shared" ref="H338:H341" si="142">I338+J338+K338</f>
        <v>29720.9</v>
      </c>
      <c r="I338" s="22">
        <v>0</v>
      </c>
      <c r="J338" s="22">
        <v>0</v>
      </c>
      <c r="K338" s="22">
        <v>29720.9</v>
      </c>
      <c r="L338" s="22">
        <v>0</v>
      </c>
      <c r="M338" s="22">
        <f t="shared" si="130"/>
        <v>99.812940362566593</v>
      </c>
      <c r="N338" s="22">
        <v>0</v>
      </c>
      <c r="O338" s="22">
        <v>0</v>
      </c>
      <c r="P338" s="22">
        <f t="shared" si="134"/>
        <v>99.812940362566593</v>
      </c>
      <c r="Q338" s="25" t="s">
        <v>479</v>
      </c>
    </row>
    <row r="339" spans="1:17" ht="105.75" customHeight="1" x14ac:dyDescent="0.25">
      <c r="A339" s="41" t="s">
        <v>80</v>
      </c>
      <c r="B339" s="20" t="s">
        <v>190</v>
      </c>
      <c r="C339" s="22">
        <f>F339</f>
        <v>11008.5</v>
      </c>
      <c r="D339" s="22">
        <v>0</v>
      </c>
      <c r="E339" s="22">
        <v>0</v>
      </c>
      <c r="F339" s="22">
        <v>11008.5</v>
      </c>
      <c r="G339" s="22">
        <v>0</v>
      </c>
      <c r="H339" s="22">
        <f t="shared" si="142"/>
        <v>10248.1</v>
      </c>
      <c r="I339" s="22">
        <v>0</v>
      </c>
      <c r="J339" s="22">
        <v>0</v>
      </c>
      <c r="K339" s="22">
        <v>10248.1</v>
      </c>
      <c r="L339" s="22">
        <v>0</v>
      </c>
      <c r="M339" s="22">
        <f t="shared" si="130"/>
        <v>93.092610255711492</v>
      </c>
      <c r="N339" s="22">
        <v>0</v>
      </c>
      <c r="O339" s="22">
        <v>0</v>
      </c>
      <c r="P339" s="22">
        <f t="shared" si="134"/>
        <v>93.092610255711492</v>
      </c>
      <c r="Q339" s="59" t="s">
        <v>480</v>
      </c>
    </row>
    <row r="340" spans="1:17" ht="45" customHeight="1" x14ac:dyDescent="0.25">
      <c r="A340" s="41" t="s">
        <v>114</v>
      </c>
      <c r="B340" s="20" t="s">
        <v>191</v>
      </c>
      <c r="C340" s="22">
        <f>F340</f>
        <v>5126.3</v>
      </c>
      <c r="D340" s="22">
        <v>0</v>
      </c>
      <c r="E340" s="22">
        <v>0</v>
      </c>
      <c r="F340" s="22">
        <v>5126.3</v>
      </c>
      <c r="G340" s="22">
        <v>0</v>
      </c>
      <c r="H340" s="22">
        <f t="shared" si="142"/>
        <v>5126.1000000000004</v>
      </c>
      <c r="I340" s="22">
        <v>0</v>
      </c>
      <c r="J340" s="22">
        <v>0</v>
      </c>
      <c r="K340" s="22">
        <v>5126.1000000000004</v>
      </c>
      <c r="L340" s="22">
        <v>0</v>
      </c>
      <c r="M340" s="22">
        <f t="shared" si="130"/>
        <v>99.996098550611549</v>
      </c>
      <c r="N340" s="22">
        <v>0</v>
      </c>
      <c r="O340" s="22">
        <v>0</v>
      </c>
      <c r="P340" s="22">
        <f t="shared" si="134"/>
        <v>99.996098550611549</v>
      </c>
      <c r="Q340" s="25" t="s">
        <v>430</v>
      </c>
    </row>
    <row r="341" spans="1:17" ht="46.5" customHeight="1" x14ac:dyDescent="0.25">
      <c r="A341" s="41" t="s">
        <v>116</v>
      </c>
      <c r="B341" s="20" t="s">
        <v>192</v>
      </c>
      <c r="C341" s="22">
        <f>F341</f>
        <v>135.1</v>
      </c>
      <c r="D341" s="22">
        <v>0</v>
      </c>
      <c r="E341" s="22">
        <v>0</v>
      </c>
      <c r="F341" s="22">
        <v>135.1</v>
      </c>
      <c r="G341" s="22">
        <v>0</v>
      </c>
      <c r="H341" s="22">
        <f t="shared" si="142"/>
        <v>135.1</v>
      </c>
      <c r="I341" s="22">
        <v>0</v>
      </c>
      <c r="J341" s="22">
        <v>0</v>
      </c>
      <c r="K341" s="22">
        <v>135.1</v>
      </c>
      <c r="L341" s="22">
        <v>0</v>
      </c>
      <c r="M341" s="22">
        <f t="shared" si="130"/>
        <v>100</v>
      </c>
      <c r="N341" s="22">
        <v>0</v>
      </c>
      <c r="O341" s="22">
        <v>0</v>
      </c>
      <c r="P341" s="22">
        <f t="shared" si="134"/>
        <v>100</v>
      </c>
      <c r="Q341" s="22"/>
    </row>
    <row r="342" spans="1:17" s="18" customFormat="1" ht="33" customHeight="1" x14ac:dyDescent="0.25">
      <c r="A342" s="4"/>
      <c r="B342" s="32" t="s">
        <v>20</v>
      </c>
      <c r="C342" s="17">
        <f>C343</f>
        <v>15400.5</v>
      </c>
      <c r="D342" s="17">
        <f t="shared" ref="D342:J342" si="143">D343</f>
        <v>0</v>
      </c>
      <c r="E342" s="17">
        <f t="shared" si="143"/>
        <v>0</v>
      </c>
      <c r="F342" s="17">
        <f t="shared" si="143"/>
        <v>15400.5</v>
      </c>
      <c r="G342" s="17">
        <v>0</v>
      </c>
      <c r="H342" s="17">
        <f t="shared" si="143"/>
        <v>15400.456</v>
      </c>
      <c r="I342" s="17">
        <f t="shared" si="143"/>
        <v>0</v>
      </c>
      <c r="J342" s="17">
        <f t="shared" si="143"/>
        <v>0</v>
      </c>
      <c r="K342" s="17">
        <f>K343</f>
        <v>15400.456</v>
      </c>
      <c r="L342" s="17">
        <v>0</v>
      </c>
      <c r="M342" s="17">
        <f t="shared" si="130"/>
        <v>99.999714294990426</v>
      </c>
      <c r="N342" s="17">
        <v>0</v>
      </c>
      <c r="O342" s="17">
        <v>0</v>
      </c>
      <c r="P342" s="17">
        <f t="shared" si="134"/>
        <v>99.999714294990426</v>
      </c>
      <c r="Q342" s="17"/>
    </row>
    <row r="343" spans="1:17" ht="63.75" customHeight="1" x14ac:dyDescent="0.25">
      <c r="A343" s="41" t="s">
        <v>79</v>
      </c>
      <c r="B343" s="20" t="s">
        <v>193</v>
      </c>
      <c r="C343" s="22">
        <f>D343+E343+F343+G343</f>
        <v>15400.5</v>
      </c>
      <c r="D343" s="22">
        <v>0</v>
      </c>
      <c r="E343" s="22">
        <v>0</v>
      </c>
      <c r="F343" s="22">
        <v>15400.5</v>
      </c>
      <c r="G343" s="22">
        <v>0</v>
      </c>
      <c r="H343" s="22">
        <f>I343+J343+K343+L343</f>
        <v>15400.456</v>
      </c>
      <c r="I343" s="22">
        <v>0</v>
      </c>
      <c r="J343" s="22">
        <v>0</v>
      </c>
      <c r="K343" s="22">
        <v>15400.456</v>
      </c>
      <c r="L343" s="22">
        <v>0</v>
      </c>
      <c r="M343" s="22">
        <f t="shared" si="130"/>
        <v>99.999714294990426</v>
      </c>
      <c r="N343" s="22">
        <v>0</v>
      </c>
      <c r="O343" s="22">
        <v>0</v>
      </c>
      <c r="P343" s="22">
        <f t="shared" si="134"/>
        <v>99.999714294990426</v>
      </c>
      <c r="Q343" s="22"/>
    </row>
    <row r="344" spans="1:17" s="2" customFormat="1" ht="28.5" customHeight="1" x14ac:dyDescent="0.25">
      <c r="A344" s="14" t="s">
        <v>512</v>
      </c>
      <c r="B344" s="15" t="s">
        <v>513</v>
      </c>
      <c r="C344" s="3">
        <f t="shared" ref="C344:L344" si="144">C345+C347+C352</f>
        <v>0</v>
      </c>
      <c r="D344" s="3">
        <f t="shared" si="144"/>
        <v>0</v>
      </c>
      <c r="E344" s="3">
        <f t="shared" si="144"/>
        <v>0</v>
      </c>
      <c r="F344" s="3">
        <f t="shared" si="144"/>
        <v>0</v>
      </c>
      <c r="G344" s="3">
        <f t="shared" si="144"/>
        <v>0</v>
      </c>
      <c r="H344" s="3">
        <f t="shared" si="144"/>
        <v>0</v>
      </c>
      <c r="I344" s="3">
        <f t="shared" si="144"/>
        <v>0</v>
      </c>
      <c r="J344" s="3">
        <f t="shared" si="144"/>
        <v>0</v>
      </c>
      <c r="K344" s="3">
        <f t="shared" si="144"/>
        <v>0</v>
      </c>
      <c r="L344" s="3">
        <f t="shared" si="144"/>
        <v>0</v>
      </c>
      <c r="M344" s="3">
        <v>0</v>
      </c>
      <c r="N344" s="3">
        <v>0</v>
      </c>
      <c r="O344" s="3">
        <v>0</v>
      </c>
      <c r="P344" s="3">
        <v>0</v>
      </c>
      <c r="Q344" s="3"/>
    </row>
    <row r="345" spans="1:17" s="18" customFormat="1" ht="16.5" customHeight="1" x14ac:dyDescent="0.25">
      <c r="A345" s="14"/>
      <c r="B345" s="16" t="s">
        <v>53</v>
      </c>
      <c r="C345" s="17">
        <f>C346</f>
        <v>0</v>
      </c>
      <c r="D345" s="17">
        <f t="shared" ref="D345:I345" si="145">D346</f>
        <v>0</v>
      </c>
      <c r="E345" s="17">
        <f t="shared" si="145"/>
        <v>0</v>
      </c>
      <c r="F345" s="17">
        <f t="shared" si="145"/>
        <v>0</v>
      </c>
      <c r="G345" s="17">
        <v>0</v>
      </c>
      <c r="H345" s="17">
        <f t="shared" si="145"/>
        <v>0</v>
      </c>
      <c r="I345" s="17">
        <f t="shared" si="145"/>
        <v>0</v>
      </c>
      <c r="J345" s="17">
        <f>J346</f>
        <v>0</v>
      </c>
      <c r="K345" s="17">
        <f>K346</f>
        <v>0</v>
      </c>
      <c r="L345" s="17">
        <v>0</v>
      </c>
      <c r="M345" s="17">
        <v>0</v>
      </c>
      <c r="N345" s="17">
        <v>0</v>
      </c>
      <c r="O345" s="17">
        <v>0</v>
      </c>
      <c r="P345" s="17">
        <v>0</v>
      </c>
      <c r="Q345" s="17"/>
    </row>
    <row r="346" spans="1:17" ht="58.5" customHeight="1" x14ac:dyDescent="0.25">
      <c r="A346" s="41" t="s">
        <v>514</v>
      </c>
      <c r="B346" s="20" t="s">
        <v>514</v>
      </c>
      <c r="C346" s="22">
        <v>0</v>
      </c>
      <c r="D346" s="22">
        <v>0</v>
      </c>
      <c r="E346" s="22">
        <v>0</v>
      </c>
      <c r="F346" s="22">
        <v>0</v>
      </c>
      <c r="G346" s="22">
        <v>0</v>
      </c>
      <c r="H346" s="22">
        <v>0</v>
      </c>
      <c r="I346" s="22">
        <v>0</v>
      </c>
      <c r="J346" s="22">
        <v>0</v>
      </c>
      <c r="K346" s="22">
        <v>0</v>
      </c>
      <c r="L346" s="22">
        <v>0</v>
      </c>
      <c r="M346" s="22">
        <v>0</v>
      </c>
      <c r="N346" s="22">
        <v>0</v>
      </c>
      <c r="O346" s="22">
        <v>0</v>
      </c>
      <c r="P346" s="22">
        <v>0</v>
      </c>
      <c r="Q346" s="25" t="s">
        <v>515</v>
      </c>
    </row>
    <row r="347" spans="1:17" ht="44.25" customHeight="1" x14ac:dyDescent="0.25"/>
    <row r="348" spans="1:17" s="61" customFormat="1" ht="42" customHeight="1" x14ac:dyDescent="0.3">
      <c r="A348" s="70" t="s">
        <v>65</v>
      </c>
      <c r="B348" s="70"/>
      <c r="C348" s="60"/>
      <c r="D348" s="60"/>
      <c r="E348" s="60"/>
      <c r="F348" s="60"/>
      <c r="G348" s="60"/>
      <c r="H348" s="60"/>
      <c r="I348" s="60"/>
      <c r="J348" s="60"/>
      <c r="K348" s="60"/>
      <c r="L348" s="60"/>
      <c r="M348" s="60"/>
      <c r="N348" s="60"/>
      <c r="O348" s="63" t="s">
        <v>64</v>
      </c>
      <c r="P348" s="63"/>
      <c r="Q348" s="63"/>
    </row>
  </sheetData>
  <mergeCells count="42">
    <mergeCell ref="F14:F15"/>
    <mergeCell ref="E14:E15"/>
    <mergeCell ref="D14:D15"/>
    <mergeCell ref="C14:C15"/>
    <mergeCell ref="B14:B15"/>
    <mergeCell ref="Q210:Q211"/>
    <mergeCell ref="A3:P3"/>
    <mergeCell ref="C4:N4"/>
    <mergeCell ref="O4:P4"/>
    <mergeCell ref="A5:A6"/>
    <mergeCell ref="B5:B6"/>
    <mergeCell ref="C5:G5"/>
    <mergeCell ref="H5:L5"/>
    <mergeCell ref="M5:P5"/>
    <mergeCell ref="Q5:Q6"/>
    <mergeCell ref="M14:M15"/>
    <mergeCell ref="K14:K15"/>
    <mergeCell ref="J14:J15"/>
    <mergeCell ref="I14:I15"/>
    <mergeCell ref="H14:H15"/>
    <mergeCell ref="A14:A15"/>
    <mergeCell ref="N14:N15"/>
    <mergeCell ref="P210:P211"/>
    <mergeCell ref="M210:M211"/>
    <mergeCell ref="N210:N211"/>
    <mergeCell ref="O210:O211"/>
    <mergeCell ref="L1:P1"/>
    <mergeCell ref="O348:Q348"/>
    <mergeCell ref="A210:A211"/>
    <mergeCell ref="B210:B211"/>
    <mergeCell ref="C210:C211"/>
    <mergeCell ref="D210:D211"/>
    <mergeCell ref="E210:E211"/>
    <mergeCell ref="F210:F211"/>
    <mergeCell ref="H210:H211"/>
    <mergeCell ref="A348:B348"/>
    <mergeCell ref="I210:I211"/>
    <mergeCell ref="J210:J211"/>
    <mergeCell ref="K210:K211"/>
    <mergeCell ref="Q14:Q15"/>
    <mergeCell ref="P14:P15"/>
    <mergeCell ref="O14:O15"/>
  </mergeCells>
  <pageMargins left="0.78740157480314965" right="0.78740157480314965" top="1.1811023622047245" bottom="0.3937007874015748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OVFK10</cp:lastModifiedBy>
  <cp:lastPrinted>2023-03-14T05:57:51Z</cp:lastPrinted>
  <dcterms:created xsi:type="dcterms:W3CDTF">2018-03-05T17:06:17Z</dcterms:created>
  <dcterms:modified xsi:type="dcterms:W3CDTF">2023-08-24T12:48:47Z</dcterms:modified>
</cp:coreProperties>
</file>