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Шумейко\моя рабочая папка\муниципальные программы\Мониторинг МП\2022 год\2 квартал\поселения\на сайт\"/>
    </mc:Choice>
  </mc:AlternateContent>
  <bookViews>
    <workbookView xWindow="240" yWindow="2205" windowWidth="15480" windowHeight="7305" activeTab="1"/>
  </bookViews>
  <sheets>
    <sheet name="СВОД" sheetId="1" r:id="rId1"/>
    <sheet name="общие" sheetId="2" r:id="rId2"/>
    <sheet name="КБ+ софин. МБ" sheetId="4" r:id="rId3"/>
  </sheets>
  <definedNames>
    <definedName name="_xlnm._FilterDatabase" localSheetId="1" hidden="1">общие!$A$3:$F$446</definedName>
    <definedName name="_xlnm.Print_Titles" localSheetId="2">'КБ+ софин. МБ'!$2:$3</definedName>
    <definedName name="_xlnm.Print_Titles" localSheetId="1">общие!$3:$4</definedName>
    <definedName name="_xlnm.Print_Titles" localSheetId="0">СВОД!$3:$4</definedName>
    <definedName name="_xlnm.Print_Area" localSheetId="2">'КБ+ софин. МБ'!$A$1:$F$136</definedName>
    <definedName name="_xlnm.Print_Area" localSheetId="1">общие!$A$1:$G$447</definedName>
    <definedName name="_xlnm.Print_Area" localSheetId="0">СВОД!$A$1:$F$138</definedName>
  </definedNames>
  <calcPr calcId="162913"/>
</workbook>
</file>

<file path=xl/calcChain.xml><?xml version="1.0" encoding="utf-8"?>
<calcChain xmlns="http://schemas.openxmlformats.org/spreadsheetml/2006/main">
  <c r="E421" i="2" l="1"/>
  <c r="E420" i="2"/>
  <c r="D421" i="2"/>
  <c r="D420" i="2"/>
  <c r="E159" i="2"/>
  <c r="E158" i="2"/>
  <c r="E156" i="2"/>
  <c r="D159" i="2"/>
  <c r="D158" i="2"/>
  <c r="D77" i="4"/>
  <c r="F74" i="4"/>
  <c r="D75" i="4"/>
  <c r="D79" i="4" s="1"/>
  <c r="D74" i="4"/>
  <c r="D78" i="4" s="1"/>
  <c r="C75" i="4"/>
  <c r="C79" i="4" s="1"/>
  <c r="C74" i="4"/>
  <c r="C76" i="4" s="1"/>
  <c r="C77" i="4"/>
  <c r="F142" i="2"/>
  <c r="F141" i="2"/>
  <c r="D76" i="4" l="1"/>
  <c r="E79" i="4"/>
  <c r="E76" i="4"/>
  <c r="C78" i="4"/>
  <c r="E78" i="4" s="1"/>
  <c r="E74" i="4"/>
  <c r="E75" i="4"/>
  <c r="E441" i="2" l="1"/>
  <c r="E440" i="2"/>
  <c r="E439" i="2"/>
  <c r="D441" i="2"/>
  <c r="D440" i="2"/>
  <c r="D439" i="2"/>
  <c r="F158" i="2"/>
  <c r="F61" i="4"/>
  <c r="D61" i="4"/>
  <c r="C61" i="4"/>
  <c r="F150" i="2"/>
  <c r="E287" i="2"/>
  <c r="E286" i="2"/>
  <c r="E285" i="2"/>
  <c r="D287" i="2"/>
  <c r="D286" i="2"/>
  <c r="D285" i="2"/>
  <c r="F11" i="4"/>
  <c r="D13" i="4"/>
  <c r="D12" i="4"/>
  <c r="D11" i="4"/>
  <c r="C13" i="4"/>
  <c r="C12" i="4"/>
  <c r="C11" i="4"/>
  <c r="F281" i="2"/>
  <c r="F280" i="2"/>
  <c r="F279" i="2"/>
  <c r="E130" i="2"/>
  <c r="E129" i="2"/>
  <c r="E127" i="2"/>
  <c r="D130" i="2"/>
  <c r="D129" i="2"/>
  <c r="D70" i="4"/>
  <c r="F67" i="4"/>
  <c r="D68" i="4"/>
  <c r="D72" i="4" s="1"/>
  <c r="D67" i="4"/>
  <c r="D71" i="4" s="1"/>
  <c r="C68" i="4"/>
  <c r="C72" i="4" s="1"/>
  <c r="C67" i="4"/>
  <c r="C71" i="4" s="1"/>
  <c r="C70" i="4"/>
  <c r="F125" i="2"/>
  <c r="F124" i="2"/>
  <c r="E61" i="4" l="1"/>
  <c r="F129" i="2"/>
  <c r="E12" i="4"/>
  <c r="E11" i="4"/>
  <c r="E72" i="4"/>
  <c r="C69" i="4"/>
  <c r="D69" i="4"/>
  <c r="E71" i="4"/>
  <c r="E67" i="4"/>
  <c r="E68" i="4"/>
  <c r="E69" i="4" l="1"/>
  <c r="F55" i="4" l="1"/>
  <c r="D55" i="4"/>
  <c r="C55" i="4"/>
  <c r="E405" i="2"/>
  <c r="E404" i="2"/>
  <c r="F404" i="2" s="1"/>
  <c r="D404" i="2"/>
  <c r="E216" i="2"/>
  <c r="E215" i="2"/>
  <c r="E213" i="2"/>
  <c r="D213" i="2"/>
  <c r="D215" i="2"/>
  <c r="F183" i="2"/>
  <c r="D405" i="2"/>
  <c r="E273" i="2"/>
  <c r="E272" i="2"/>
  <c r="E271" i="2"/>
  <c r="E270" i="2"/>
  <c r="D273" i="2"/>
  <c r="D272" i="2"/>
  <c r="F45" i="4"/>
  <c r="D46" i="4"/>
  <c r="D45" i="4"/>
  <c r="C46" i="4"/>
  <c r="C45" i="4"/>
  <c r="F256" i="2"/>
  <c r="F255" i="2"/>
  <c r="D216" i="2"/>
  <c r="E61" i="1"/>
  <c r="E55" i="4" l="1"/>
  <c r="E46" i="4"/>
  <c r="E45" i="4"/>
  <c r="F143" i="2"/>
  <c r="F57" i="4" l="1"/>
  <c r="D57" i="4"/>
  <c r="C57" i="4"/>
  <c r="E432" i="2"/>
  <c r="D432" i="2"/>
  <c r="F206" i="2"/>
  <c r="C122" i="4" l="1"/>
  <c r="F432" i="2"/>
  <c r="E57" i="4"/>
  <c r="D122" i="4"/>
  <c r="E64" i="1"/>
  <c r="E122" i="4" l="1"/>
  <c r="F56" i="4"/>
  <c r="D56" i="4"/>
  <c r="C56" i="4"/>
  <c r="E424" i="2"/>
  <c r="D424" i="2"/>
  <c r="F201" i="2"/>
  <c r="F424" i="2" l="1"/>
  <c r="C114" i="4"/>
  <c r="E56" i="4"/>
  <c r="D114" i="4"/>
  <c r="F400" i="2"/>
  <c r="E400" i="2"/>
  <c r="D400" i="2"/>
  <c r="E340" i="2"/>
  <c r="D340" i="2"/>
  <c r="E60" i="1"/>
  <c r="D60" i="1"/>
  <c r="F306" i="2"/>
  <c r="F60" i="1" l="1"/>
  <c r="E114" i="4"/>
  <c r="F180" i="2"/>
  <c r="E413" i="2" l="1"/>
  <c r="E412" i="2"/>
  <c r="E383" i="2"/>
  <c r="E380" i="2"/>
  <c r="D383" i="2"/>
  <c r="E371" i="2"/>
  <c r="E368" i="2"/>
  <c r="D371" i="2"/>
  <c r="E356" i="2"/>
  <c r="D356" i="2"/>
  <c r="F340" i="2"/>
  <c r="E341" i="2"/>
  <c r="E339" i="2"/>
  <c r="E338" i="2"/>
  <c r="D341" i="2"/>
  <c r="D339" i="2"/>
  <c r="E302" i="2"/>
  <c r="E299" i="2"/>
  <c r="D302" i="2"/>
  <c r="E284" i="2"/>
  <c r="F272" i="2"/>
  <c r="D271" i="2"/>
  <c r="E251" i="2"/>
  <c r="E248" i="2"/>
  <c r="D251" i="2"/>
  <c r="D248" i="2"/>
  <c r="E239" i="2"/>
  <c r="E236" i="2"/>
  <c r="E230" i="2"/>
  <c r="E229" i="2"/>
  <c r="E228" i="2"/>
  <c r="E227" i="2"/>
  <c r="D227" i="2"/>
  <c r="D230" i="2"/>
  <c r="D229" i="2"/>
  <c r="D228" i="2"/>
  <c r="E173" i="2"/>
  <c r="E176" i="2"/>
  <c r="D176" i="2"/>
  <c r="E113" i="2"/>
  <c r="D113" i="2"/>
  <c r="E81" i="2"/>
  <c r="D81" i="2"/>
  <c r="E68" i="2"/>
  <c r="D68" i="2"/>
  <c r="F229" i="2" l="1"/>
  <c r="F339" i="2"/>
  <c r="F228" i="2"/>
  <c r="F271" i="2"/>
  <c r="F332" i="2"/>
  <c r="D284" i="2"/>
  <c r="E13" i="4" s="1"/>
  <c r="D7" i="4"/>
  <c r="D6" i="4"/>
  <c r="D5" i="4"/>
  <c r="C7" i="4"/>
  <c r="C6" i="4"/>
  <c r="C5" i="4"/>
  <c r="F222" i="2"/>
  <c r="F58" i="4"/>
  <c r="D60" i="4"/>
  <c r="D65" i="4" s="1"/>
  <c r="D59" i="4"/>
  <c r="D64" i="4" s="1"/>
  <c r="D58" i="4"/>
  <c r="C60" i="4"/>
  <c r="C59" i="4"/>
  <c r="C58" i="4"/>
  <c r="F331" i="2"/>
  <c r="F330" i="2"/>
  <c r="F329" i="2"/>
  <c r="F47" i="4"/>
  <c r="D49" i="4"/>
  <c r="D53" i="4" s="1"/>
  <c r="D48" i="4"/>
  <c r="D52" i="4" s="1"/>
  <c r="D47" i="4"/>
  <c r="C49" i="4"/>
  <c r="C48" i="4"/>
  <c r="C47" i="4"/>
  <c r="C64" i="4" l="1"/>
  <c r="C65" i="4"/>
  <c r="C52" i="4"/>
  <c r="D62" i="4"/>
  <c r="D63" i="4"/>
  <c r="C53" i="4"/>
  <c r="C63" i="4"/>
  <c r="C62" i="4"/>
  <c r="C50" i="4"/>
  <c r="D51" i="4"/>
  <c r="D50" i="4"/>
  <c r="E6" i="4"/>
  <c r="E7" i="4"/>
  <c r="E59" i="4"/>
  <c r="E60" i="4"/>
  <c r="E49" i="4"/>
  <c r="C51" i="4"/>
  <c r="E47" i="4"/>
  <c r="E48" i="4"/>
  <c r="E53" i="4" l="1"/>
  <c r="E52" i="4"/>
  <c r="E63" i="4"/>
  <c r="E51" i="4"/>
  <c r="F267" i="2" l="1"/>
  <c r="F266" i="2"/>
  <c r="F265" i="2"/>
  <c r="E429" i="2" l="1"/>
  <c r="E430" i="2" s="1"/>
  <c r="D429" i="2"/>
  <c r="D430" i="2" s="1"/>
  <c r="D413" i="2"/>
  <c r="F140" i="2" l="1"/>
  <c r="D412" i="2"/>
  <c r="D64" i="1"/>
  <c r="F218" i="2"/>
  <c r="F38" i="4"/>
  <c r="D39" i="4"/>
  <c r="D103" i="4" s="1"/>
  <c r="D38" i="4"/>
  <c r="D102" i="4" s="1"/>
  <c r="C39" i="4"/>
  <c r="C38" i="4"/>
  <c r="C102" i="4" l="1"/>
  <c r="C103" i="4"/>
  <c r="F64" i="1"/>
  <c r="E39" i="4"/>
  <c r="E38" i="4"/>
  <c r="D61" i="1" l="1"/>
  <c r="F184" i="2"/>
  <c r="F61" i="1" l="1"/>
  <c r="E425" i="2"/>
  <c r="D425" i="2"/>
  <c r="F39" i="2"/>
  <c r="D100" i="4" l="1"/>
  <c r="E409" i="2" l="1"/>
  <c r="D409" i="2"/>
  <c r="E401" i="2" l="1"/>
  <c r="D401" i="2"/>
  <c r="F254" i="2"/>
  <c r="F253" i="2"/>
  <c r="F401" i="2" l="1"/>
  <c r="E417" i="2"/>
  <c r="D417" i="2"/>
  <c r="F361" i="2"/>
  <c r="E416" i="2"/>
  <c r="E415" i="2"/>
  <c r="E443" i="2" s="1"/>
  <c r="D415" i="2"/>
  <c r="D416" i="2"/>
  <c r="F191" i="2"/>
  <c r="E444" i="2" l="1"/>
  <c r="F416" i="2"/>
  <c r="F415" i="2"/>
  <c r="F21" i="4"/>
  <c r="D23" i="4"/>
  <c r="D22" i="4"/>
  <c r="D21" i="4"/>
  <c r="C23" i="4"/>
  <c r="C22" i="4"/>
  <c r="C21" i="4"/>
  <c r="F314" i="2"/>
  <c r="F36" i="4"/>
  <c r="D37" i="4"/>
  <c r="D43" i="4" s="1"/>
  <c r="D36" i="4"/>
  <c r="C37" i="4"/>
  <c r="C36" i="4"/>
  <c r="C43" i="4" l="1"/>
  <c r="D105" i="4"/>
  <c r="D25" i="4"/>
  <c r="C42" i="4"/>
  <c r="C40" i="4"/>
  <c r="D40" i="4"/>
  <c r="D42" i="4"/>
  <c r="C105" i="4"/>
  <c r="C25" i="4"/>
  <c r="D106" i="4"/>
  <c r="D107" i="4"/>
  <c r="C106" i="4"/>
  <c r="C107" i="4"/>
  <c r="F208" i="2"/>
  <c r="E105" i="4" l="1"/>
  <c r="E42" i="4"/>
  <c r="E43" i="4"/>
  <c r="E437" i="2"/>
  <c r="D437" i="2"/>
  <c r="E397" i="2" l="1"/>
  <c r="D397" i="2"/>
  <c r="D368" i="2" l="1"/>
  <c r="D173" i="2"/>
  <c r="F161" i="2"/>
  <c r="F316" i="2" l="1"/>
  <c r="F315" i="2"/>
  <c r="F29" i="4"/>
  <c r="F8" i="4" l="1"/>
  <c r="D10" i="4"/>
  <c r="D9" i="4"/>
  <c r="D130" i="4" s="1"/>
  <c r="D8" i="4"/>
  <c r="C10" i="4"/>
  <c r="C9" i="4"/>
  <c r="C8" i="4"/>
  <c r="F278" i="2"/>
  <c r="F277" i="2"/>
  <c r="F276" i="2"/>
  <c r="C130" i="4" l="1"/>
  <c r="C17" i="4"/>
  <c r="C131" i="4"/>
  <c r="D15" i="4"/>
  <c r="D81" i="4" s="1"/>
  <c r="D129" i="4"/>
  <c r="D14" i="4"/>
  <c r="D16" i="4"/>
  <c r="D17" i="4"/>
  <c r="D131" i="4"/>
  <c r="C16" i="4"/>
  <c r="C129" i="4"/>
  <c r="C14" i="4"/>
  <c r="C15" i="4"/>
  <c r="C81" i="4" s="1"/>
  <c r="F285" i="2"/>
  <c r="F286" i="2"/>
  <c r="E9" i="4"/>
  <c r="E10" i="4"/>
  <c r="E8" i="4"/>
  <c r="E15" i="4" l="1"/>
  <c r="F311" i="2" l="1"/>
  <c r="F385" i="2" l="1"/>
  <c r="F379" i="2"/>
  <c r="F378" i="2"/>
  <c r="F377" i="2"/>
  <c r="F376" i="2"/>
  <c r="F375" i="2"/>
  <c r="F374" i="2"/>
  <c r="F373" i="2"/>
  <c r="F365" i="2"/>
  <c r="F363" i="2"/>
  <c r="F362" i="2"/>
  <c r="F352" i="2"/>
  <c r="F351" i="2"/>
  <c r="F350" i="2"/>
  <c r="F349" i="2"/>
  <c r="F348" i="2"/>
  <c r="F347" i="2"/>
  <c r="F346" i="2"/>
  <c r="F344" i="2"/>
  <c r="F343" i="2"/>
  <c r="F337" i="2"/>
  <c r="F336" i="2"/>
  <c r="F335" i="2"/>
  <c r="F334" i="2"/>
  <c r="F333" i="2"/>
  <c r="F328" i="2"/>
  <c r="F327" i="2"/>
  <c r="F326" i="2"/>
  <c r="F325" i="2"/>
  <c r="F324" i="2"/>
  <c r="F323" i="2"/>
  <c r="F322" i="2"/>
  <c r="F321" i="2"/>
  <c r="F320" i="2"/>
  <c r="F319" i="2"/>
  <c r="F318" i="2"/>
  <c r="F317" i="2"/>
  <c r="F312" i="2"/>
  <c r="F310" i="2"/>
  <c r="F309" i="2"/>
  <c r="F308" i="2"/>
  <c r="F307" i="2"/>
  <c r="F305" i="2"/>
  <c r="F304" i="2"/>
  <c r="F298" i="2"/>
  <c r="F297" i="2"/>
  <c r="F296" i="2"/>
  <c r="F295" i="2"/>
  <c r="F294" i="2"/>
  <c r="F293" i="2"/>
  <c r="F292" i="2"/>
  <c r="F291" i="2"/>
  <c r="F290" i="2"/>
  <c r="F289" i="2"/>
  <c r="F275" i="2"/>
  <c r="F268" i="2"/>
  <c r="F264" i="2"/>
  <c r="F262" i="2"/>
  <c r="F261" i="2"/>
  <c r="F260" i="2"/>
  <c r="F259" i="2"/>
  <c r="F258" i="2"/>
  <c r="F247" i="2"/>
  <c r="F245" i="2"/>
  <c r="F244" i="2"/>
  <c r="F243" i="2"/>
  <c r="F235" i="2"/>
  <c r="F233" i="2"/>
  <c r="F232" i="2"/>
  <c r="F226" i="2"/>
  <c r="F225" i="2"/>
  <c r="F224" i="2"/>
  <c r="F223" i="2"/>
  <c r="F221" i="2"/>
  <c r="F220" i="2"/>
  <c r="F219" i="2"/>
  <c r="F212" i="2"/>
  <c r="F211" i="2"/>
  <c r="F209" i="2"/>
  <c r="F207" i="2"/>
  <c r="F205" i="2"/>
  <c r="F204" i="2"/>
  <c r="F203" i="2"/>
  <c r="F202" i="2"/>
  <c r="F200" i="2"/>
  <c r="F199" i="2"/>
  <c r="F198" i="2"/>
  <c r="F197" i="2"/>
  <c r="F196" i="2"/>
  <c r="F195" i="2"/>
  <c r="F194" i="2"/>
  <c r="F193" i="2"/>
  <c r="F192" i="2"/>
  <c r="F190" i="2"/>
  <c r="F189" i="2"/>
  <c r="F187" i="2"/>
  <c r="F185" i="2"/>
  <c r="F181" i="2"/>
  <c r="F179" i="2"/>
  <c r="F178" i="2"/>
  <c r="F172" i="2"/>
  <c r="F171" i="2"/>
  <c r="F170" i="2"/>
  <c r="F169" i="2"/>
  <c r="F168" i="2"/>
  <c r="F167" i="2"/>
  <c r="F166" i="2"/>
  <c r="F165" i="2"/>
  <c r="F164" i="2"/>
  <c r="F163" i="2"/>
  <c r="F162" i="2"/>
  <c r="F155" i="2"/>
  <c r="F154" i="2"/>
  <c r="F153" i="2"/>
  <c r="F151" i="2"/>
  <c r="F148" i="2"/>
  <c r="F147" i="2"/>
  <c r="F146" i="2"/>
  <c r="F145" i="2"/>
  <c r="F144" i="2"/>
  <c r="F139" i="2"/>
  <c r="F138" i="2"/>
  <c r="F137" i="2"/>
  <c r="F136" i="2"/>
  <c r="F134" i="2"/>
  <c r="F133" i="2"/>
  <c r="F132" i="2"/>
  <c r="F126" i="2"/>
  <c r="F123" i="2"/>
  <c r="F122" i="2"/>
  <c r="F121" i="2"/>
  <c r="F120" i="2"/>
  <c r="F119" i="2"/>
  <c r="F118" i="2"/>
  <c r="F117" i="2"/>
  <c r="F116" i="2"/>
  <c r="F115" i="2"/>
  <c r="F107" i="2"/>
  <c r="F106" i="2"/>
  <c r="F105" i="2"/>
  <c r="F104" i="2"/>
  <c r="F103" i="2"/>
  <c r="F102" i="2"/>
  <c r="F101" i="2"/>
  <c r="F100" i="2"/>
  <c r="F99" i="2"/>
  <c r="F98" i="2"/>
  <c r="F97" i="2"/>
  <c r="F96" i="2"/>
  <c r="F95" i="2"/>
  <c r="F94" i="2"/>
  <c r="F93" i="2"/>
  <c r="F92" i="2"/>
  <c r="F91" i="2"/>
  <c r="F90" i="2"/>
  <c r="F89" i="2"/>
  <c r="F88" i="2"/>
  <c r="F87" i="2"/>
  <c r="F86" i="2"/>
  <c r="F85" i="2"/>
  <c r="F84" i="2"/>
  <c r="F83" i="2"/>
  <c r="F77" i="2"/>
  <c r="F76" i="2"/>
  <c r="F75" i="2"/>
  <c r="F74" i="2"/>
  <c r="F73" i="2"/>
  <c r="F72" i="2"/>
  <c r="F71" i="2"/>
  <c r="F70" i="2"/>
  <c r="F64" i="2"/>
  <c r="F63" i="2"/>
  <c r="F62" i="2"/>
  <c r="F61" i="2"/>
  <c r="F60" i="2"/>
  <c r="F59" i="2"/>
  <c r="F58" i="2"/>
  <c r="F57" i="2"/>
  <c r="F56" i="2"/>
  <c r="F55" i="2"/>
  <c r="F54" i="2"/>
  <c r="F53" i="2"/>
  <c r="F52" i="2"/>
  <c r="F51" i="2"/>
  <c r="F50" i="2"/>
  <c r="F49" i="2"/>
  <c r="F48" i="2"/>
  <c r="F47" i="2"/>
  <c r="F46" i="2"/>
  <c r="F45" i="2"/>
  <c r="F44" i="2"/>
  <c r="F43" i="2"/>
  <c r="F42" i="2"/>
  <c r="F41" i="2"/>
  <c r="F40" i="2"/>
  <c r="F38" i="2"/>
  <c r="F37" i="2"/>
  <c r="F36" i="2"/>
  <c r="F35" i="2"/>
  <c r="F34" i="2"/>
  <c r="F33" i="2"/>
  <c r="F32" i="2"/>
  <c r="F31" i="2"/>
  <c r="F30" i="2"/>
  <c r="F29" i="2"/>
  <c r="F28" i="2"/>
  <c r="F27" i="2"/>
  <c r="F26" i="2"/>
  <c r="F25" i="2"/>
  <c r="F24" i="2"/>
  <c r="F23" i="2"/>
  <c r="F22" i="2"/>
  <c r="F21" i="2"/>
  <c r="F19" i="2"/>
  <c r="F18" i="2"/>
  <c r="F17" i="2"/>
  <c r="F16" i="2"/>
  <c r="F15" i="2"/>
  <c r="F14" i="2"/>
  <c r="F13" i="2"/>
  <c r="F12" i="2"/>
  <c r="F11" i="2"/>
  <c r="F10" i="2"/>
  <c r="F9" i="2"/>
  <c r="F8" i="2"/>
  <c r="F7" i="2"/>
  <c r="E69" i="1"/>
  <c r="D69" i="1"/>
  <c r="F69" i="1" l="1"/>
  <c r="F439" i="2"/>
  <c r="F440" i="2"/>
  <c r="F130" i="2"/>
  <c r="E129" i="4" l="1"/>
  <c r="F429" i="2" l="1"/>
  <c r="F405" i="2" l="1"/>
  <c r="F441" i="2" l="1"/>
  <c r="E433" i="2" l="1"/>
  <c r="E445" i="2" s="1"/>
  <c r="E446" i="2" s="1"/>
  <c r="D433" i="2"/>
  <c r="F433" i="2" l="1"/>
  <c r="F19" i="4"/>
  <c r="D20" i="4"/>
  <c r="D19" i="4"/>
  <c r="D94" i="4" s="1"/>
  <c r="C20" i="4"/>
  <c r="C19" i="4"/>
  <c r="C94" i="4" l="1"/>
  <c r="C95" i="4"/>
  <c r="D27" i="4"/>
  <c r="D95" i="4"/>
  <c r="C27" i="4"/>
  <c r="C24" i="4"/>
  <c r="C26" i="4"/>
  <c r="D26" i="4"/>
  <c r="D24" i="4"/>
  <c r="E19" i="4"/>
  <c r="E20" i="4"/>
  <c r="E95" i="4" l="1"/>
  <c r="F421" i="2"/>
  <c r="E94" i="4"/>
  <c r="F397" i="2" l="1"/>
  <c r="F425" i="2" l="1"/>
  <c r="E398" i="2"/>
  <c r="E353" i="2" l="1"/>
  <c r="D338" i="2"/>
  <c r="E110" i="2" l="1"/>
  <c r="E78" i="2"/>
  <c r="E65" i="2"/>
  <c r="F215" i="2" l="1"/>
  <c r="F216" i="2"/>
  <c r="F5" i="4"/>
  <c r="E16" i="4" l="1"/>
  <c r="E17" i="4"/>
  <c r="D123" i="4"/>
  <c r="D121" i="4" l="1"/>
  <c r="E50" i="4" l="1"/>
  <c r="F420" i="2" l="1"/>
  <c r="F437" i="2" l="1"/>
  <c r="F417" i="2" l="1"/>
  <c r="E58" i="4"/>
  <c r="E64" i="4" l="1"/>
  <c r="E62" i="4"/>
  <c r="E65" i="4"/>
  <c r="E22" i="4" l="1"/>
  <c r="E21" i="4"/>
  <c r="E23" i="4"/>
  <c r="F413" i="2" l="1"/>
  <c r="F412" i="2"/>
  <c r="E26" i="4"/>
  <c r="E27" i="4"/>
  <c r="E24" i="4"/>
  <c r="E37" i="4"/>
  <c r="E36" i="4"/>
  <c r="E25" i="4"/>
  <c r="E81" i="4" l="1"/>
  <c r="E40" i="4"/>
  <c r="F409" i="2" l="1"/>
  <c r="F6" i="2"/>
  <c r="D239" i="2"/>
  <c r="F176" i="2"/>
  <c r="D391" i="2" l="1"/>
  <c r="F383" i="2"/>
  <c r="F287" i="2"/>
  <c r="F251" i="2"/>
  <c r="F239" i="2"/>
  <c r="F230" i="2"/>
  <c r="F371" i="2"/>
  <c r="E391" i="2"/>
  <c r="F273" i="2"/>
  <c r="F341" i="2"/>
  <c r="F356" i="2"/>
  <c r="F113" i="2"/>
  <c r="F159" i="2"/>
  <c r="F81" i="2"/>
  <c r="F68" i="2"/>
  <c r="E392" i="2"/>
  <c r="D392" i="2"/>
  <c r="F391" i="2" l="1"/>
  <c r="F392" i="2"/>
  <c r="F338" i="2" l="1"/>
  <c r="E131" i="4" l="1"/>
  <c r="E130" i="4"/>
  <c r="C133" i="4"/>
  <c r="D133" i="4"/>
  <c r="D30" i="4" l="1"/>
  <c r="D111" i="4" s="1"/>
  <c r="D29" i="4"/>
  <c r="D110" i="4" s="1"/>
  <c r="C30" i="4"/>
  <c r="C29" i="4"/>
  <c r="C110" i="4" l="1"/>
  <c r="C111" i="4"/>
  <c r="C31" i="4"/>
  <c r="C80" i="4" s="1"/>
  <c r="C33" i="4"/>
  <c r="C82" i="4" s="1"/>
  <c r="C34" i="4"/>
  <c r="C83" i="4" s="1"/>
  <c r="D33" i="4"/>
  <c r="D82" i="4" s="1"/>
  <c r="D31" i="4"/>
  <c r="D80" i="4" s="1"/>
  <c r="D34" i="4"/>
  <c r="D83" i="4" s="1"/>
  <c r="E29" i="4"/>
  <c r="E30" i="4"/>
  <c r="E111" i="4" l="1"/>
  <c r="E33" i="4"/>
  <c r="E110" i="4"/>
  <c r="E34" i="4"/>
  <c r="E31" i="4"/>
  <c r="E121" i="1" l="1"/>
  <c r="D121" i="1"/>
  <c r="F121" i="1" l="1"/>
  <c r="D270" i="2"/>
  <c r="F270" i="2" l="1"/>
  <c r="C124" i="4" l="1"/>
  <c r="C92" i="4" l="1"/>
  <c r="E5" i="4" l="1"/>
  <c r="D124" i="4"/>
  <c r="E102" i="4" l="1"/>
  <c r="E103" i="4"/>
  <c r="C134" i="4"/>
  <c r="E107" i="4"/>
  <c r="E106" i="4"/>
  <c r="D134" i="4"/>
  <c r="D135" i="4"/>
  <c r="D88" i="4"/>
  <c r="C104" i="4"/>
  <c r="C88" i="4"/>
  <c r="E14" i="4"/>
  <c r="D96" i="4"/>
  <c r="E434" i="2"/>
  <c r="E120" i="1"/>
  <c r="D120" i="1"/>
  <c r="E119" i="1"/>
  <c r="E122" i="1" s="1"/>
  <c r="D119" i="1"/>
  <c r="D122" i="1" s="1"/>
  <c r="E134" i="4" l="1"/>
  <c r="E83" i="4"/>
  <c r="E80" i="4"/>
  <c r="E82" i="4"/>
  <c r="D136" i="4"/>
  <c r="D438" i="2"/>
  <c r="E422" i="2"/>
  <c r="D434" i="2"/>
  <c r="E442" i="2"/>
  <c r="D422" i="2"/>
  <c r="D442" i="2"/>
  <c r="D418" i="2"/>
  <c r="E418" i="2"/>
  <c r="E426" i="2"/>
  <c r="D426" i="2"/>
  <c r="C96" i="4"/>
  <c r="E438" i="2"/>
  <c r="F442" i="2" l="1"/>
  <c r="F418" i="2"/>
  <c r="F430" i="2"/>
  <c r="F438" i="2"/>
  <c r="F426" i="2"/>
  <c r="F422" i="2"/>
  <c r="F434" i="2"/>
  <c r="E96" i="4"/>
  <c r="D414" i="2"/>
  <c r="E414" i="2"/>
  <c r="F414" i="2" l="1"/>
  <c r="E410" i="2"/>
  <c r="D410" i="2"/>
  <c r="F410" i="2" l="1"/>
  <c r="E406" i="2"/>
  <c r="D406" i="2"/>
  <c r="D398" i="2"/>
  <c r="D445" i="2"/>
  <c r="D402" i="2"/>
  <c r="E402" i="2"/>
  <c r="E389" i="2"/>
  <c r="D389" i="2"/>
  <c r="E386" i="2"/>
  <c r="D386" i="2"/>
  <c r="D380" i="2"/>
  <c r="F406" i="2" l="1"/>
  <c r="F402" i="2"/>
  <c r="F386" i="2"/>
  <c r="F389" i="2"/>
  <c r="F380" i="2"/>
  <c r="F368" i="2"/>
  <c r="F445" i="2"/>
  <c r="F398" i="2"/>
  <c r="D353" i="2" l="1"/>
  <c r="F353" i="2" l="1"/>
  <c r="D299" i="2" l="1"/>
  <c r="D393" i="2" l="1"/>
  <c r="F284" i="2"/>
  <c r="F299" i="2"/>
  <c r="E393" i="2"/>
  <c r="F302" i="2"/>
  <c r="F393" i="2" l="1"/>
  <c r="D236" i="2" l="1"/>
  <c r="F248" i="2" l="1"/>
  <c r="F236" i="2"/>
  <c r="F227" i="2"/>
  <c r="F213" i="2"/>
  <c r="D156" i="2"/>
  <c r="F156" i="2" l="1"/>
  <c r="E390" i="2"/>
  <c r="F173" i="2"/>
  <c r="D127" i="2"/>
  <c r="D110" i="2"/>
  <c r="F127" i="2" l="1"/>
  <c r="F110" i="2"/>
  <c r="D78" i="2"/>
  <c r="F78" i="2" l="1"/>
  <c r="D65" i="2"/>
  <c r="D390" i="2" l="1"/>
  <c r="F65" i="2"/>
  <c r="E133" i="1"/>
  <c r="D133" i="1"/>
  <c r="E132" i="1"/>
  <c r="D132" i="1"/>
  <c r="E131" i="1"/>
  <c r="D131" i="1"/>
  <c r="E129" i="1"/>
  <c r="D129" i="1"/>
  <c r="E128" i="1"/>
  <c r="D128" i="1"/>
  <c r="E127" i="1"/>
  <c r="D127" i="1"/>
  <c r="E125" i="1"/>
  <c r="D125" i="1"/>
  <c r="E124" i="1"/>
  <c r="D124" i="1"/>
  <c r="E123" i="1"/>
  <c r="D123" i="1"/>
  <c r="F124" i="1" l="1"/>
  <c r="F127" i="1"/>
  <c r="F125" i="1"/>
  <c r="F128" i="1"/>
  <c r="F133" i="1"/>
  <c r="F129" i="1"/>
  <c r="F390" i="2"/>
  <c r="D130" i="1"/>
  <c r="E126" i="1"/>
  <c r="D126" i="1"/>
  <c r="E134" i="1"/>
  <c r="E117" i="1"/>
  <c r="D117" i="1"/>
  <c r="D116" i="1"/>
  <c r="E113" i="1"/>
  <c r="D113" i="1"/>
  <c r="E112" i="1"/>
  <c r="D112" i="1"/>
  <c r="E111" i="1"/>
  <c r="D111" i="1"/>
  <c r="F113" i="1" l="1"/>
  <c r="F112" i="1"/>
  <c r="F126" i="1"/>
  <c r="F117" i="1"/>
  <c r="E114" i="1"/>
  <c r="D134" i="1"/>
  <c r="D114" i="1"/>
  <c r="D109" i="1"/>
  <c r="D108" i="1"/>
  <c r="E107" i="1"/>
  <c r="D107" i="1"/>
  <c r="F134" i="1" l="1"/>
  <c r="F114" i="1"/>
  <c r="E105" i="1"/>
  <c r="D105" i="1"/>
  <c r="E104" i="1"/>
  <c r="D104" i="1"/>
  <c r="E103" i="1"/>
  <c r="D103" i="1"/>
  <c r="E101" i="1"/>
  <c r="D101" i="1"/>
  <c r="E100" i="1"/>
  <c r="D100" i="1"/>
  <c r="E99" i="1"/>
  <c r="D99" i="1"/>
  <c r="E97" i="1"/>
  <c r="D97" i="1"/>
  <c r="E96" i="1"/>
  <c r="D96" i="1"/>
  <c r="E95" i="1"/>
  <c r="D95" i="1"/>
  <c r="E93" i="1"/>
  <c r="D93" i="1"/>
  <c r="E92" i="1"/>
  <c r="D92" i="1"/>
  <c r="E91" i="1"/>
  <c r="D91" i="1"/>
  <c r="F92" i="1" l="1"/>
  <c r="F93" i="1"/>
  <c r="F97" i="1"/>
  <c r="F105" i="1"/>
  <c r="F96" i="1"/>
  <c r="F101" i="1"/>
  <c r="F104" i="1"/>
  <c r="D94" i="1"/>
  <c r="D106" i="1"/>
  <c r="E94" i="1"/>
  <c r="E106" i="1"/>
  <c r="E102" i="1"/>
  <c r="E89" i="1"/>
  <c r="D89" i="1"/>
  <c r="E88" i="1"/>
  <c r="D88" i="1"/>
  <c r="E87" i="1"/>
  <c r="D87" i="1"/>
  <c r="B85" i="1"/>
  <c r="F94" i="1" l="1"/>
  <c r="F89" i="1"/>
  <c r="F106" i="1"/>
  <c r="D90" i="1"/>
  <c r="E90" i="1"/>
  <c r="D137" i="1"/>
  <c r="D102" i="1"/>
  <c r="F102" i="1" l="1"/>
  <c r="F90" i="1"/>
  <c r="D71" i="1" l="1"/>
  <c r="E71" i="1" l="1"/>
  <c r="F71" i="1" s="1"/>
  <c r="D51" i="1"/>
  <c r="E50" i="1"/>
  <c r="D50" i="1"/>
  <c r="E44" i="1"/>
  <c r="D44" i="1"/>
  <c r="D82" i="1" s="1"/>
  <c r="E82" i="1" l="1"/>
  <c r="F82" i="1" s="1"/>
  <c r="E43" i="1"/>
  <c r="D43" i="1"/>
  <c r="E42" i="1"/>
  <c r="D42" i="1"/>
  <c r="D39" i="1"/>
  <c r="E38" i="1"/>
  <c r="E36" i="1"/>
  <c r="D35" i="1"/>
  <c r="E30" i="1"/>
  <c r="D30" i="1"/>
  <c r="E28" i="1"/>
  <c r="D28" i="1"/>
  <c r="D27" i="1"/>
  <c r="E26" i="1"/>
  <c r="D26" i="1"/>
  <c r="D22" i="1"/>
  <c r="E18" i="1"/>
  <c r="F43" i="1" l="1"/>
  <c r="F28" i="1"/>
  <c r="D38" i="1"/>
  <c r="D18" i="1"/>
  <c r="D78" i="1"/>
  <c r="D36" i="1"/>
  <c r="E80" i="1"/>
  <c r="D29" i="1"/>
  <c r="E45" i="1"/>
  <c r="D45" i="1"/>
  <c r="F45" i="1" l="1"/>
  <c r="D80" i="1"/>
  <c r="F80" i="1" s="1"/>
  <c r="E16" i="1"/>
  <c r="D16" i="1"/>
  <c r="F16" i="1" l="1"/>
  <c r="E75" i="1"/>
  <c r="D75" i="1"/>
  <c r="E15" i="1"/>
  <c r="D15" i="1"/>
  <c r="E14" i="1"/>
  <c r="D14" i="1"/>
  <c r="E12" i="1"/>
  <c r="D12" i="1"/>
  <c r="E11" i="1"/>
  <c r="D11" i="1"/>
  <c r="E10" i="1"/>
  <c r="D10" i="1"/>
  <c r="E8" i="1"/>
  <c r="D8" i="1"/>
  <c r="E7" i="1"/>
  <c r="D7" i="1"/>
  <c r="E6" i="1"/>
  <c r="D6" i="1"/>
  <c r="E109" i="1"/>
  <c r="D110" i="1"/>
  <c r="F15" i="1" l="1"/>
  <c r="F75" i="1"/>
  <c r="E78" i="1"/>
  <c r="F78" i="1" s="1"/>
  <c r="E74" i="1"/>
  <c r="D13" i="1"/>
  <c r="D17" i="1"/>
  <c r="E13" i="1"/>
  <c r="E9" i="1"/>
  <c r="E73" i="1"/>
  <c r="E17" i="1"/>
  <c r="D73" i="1"/>
  <c r="D74" i="1"/>
  <c r="D9" i="1"/>
  <c r="E137" i="1"/>
  <c r="F137" i="1" l="1"/>
  <c r="F17" i="1"/>
  <c r="F74" i="1"/>
  <c r="F73" i="1"/>
  <c r="E40" i="1"/>
  <c r="E81" i="1" s="1"/>
  <c r="D32" i="1"/>
  <c r="D79" i="1" s="1"/>
  <c r="E19" i="1"/>
  <c r="E20" i="1"/>
  <c r="E24" i="1"/>
  <c r="E22" i="1"/>
  <c r="F22" i="1" s="1"/>
  <c r="E27" i="1"/>
  <c r="F27" i="1" s="1"/>
  <c r="E31" i="1"/>
  <c r="E32" i="1"/>
  <c r="E35" i="1"/>
  <c r="F35" i="1" s="1"/>
  <c r="E39" i="1"/>
  <c r="E47" i="1"/>
  <c r="E48" i="1"/>
  <c r="E46" i="1"/>
  <c r="E51" i="1"/>
  <c r="E52" i="1"/>
  <c r="E108" i="1"/>
  <c r="E34" i="1"/>
  <c r="D115" i="1"/>
  <c r="D135" i="1" s="1"/>
  <c r="E98" i="1"/>
  <c r="D98" i="1"/>
  <c r="E116" i="1"/>
  <c r="F116" i="1" s="1"/>
  <c r="E115" i="1"/>
  <c r="B135" i="1"/>
  <c r="E130" i="1"/>
  <c r="D92" i="4"/>
  <c r="D128" i="4"/>
  <c r="F130" i="1" l="1"/>
  <c r="F32" i="1"/>
  <c r="F98" i="1"/>
  <c r="D46" i="1"/>
  <c r="F46" i="1" s="1"/>
  <c r="D47" i="1"/>
  <c r="F47" i="1" s="1"/>
  <c r="D40" i="1"/>
  <c r="D20" i="1"/>
  <c r="D34" i="1"/>
  <c r="D23" i="1"/>
  <c r="D19" i="1"/>
  <c r="D52" i="1"/>
  <c r="D48" i="1"/>
  <c r="D83" i="1" s="1"/>
  <c r="D31" i="1"/>
  <c r="D33" i="1" s="1"/>
  <c r="D24" i="1"/>
  <c r="E135" i="1"/>
  <c r="E110" i="1"/>
  <c r="E37" i="1"/>
  <c r="D112" i="4"/>
  <c r="D116" i="4"/>
  <c r="C128" i="4"/>
  <c r="D104" i="4"/>
  <c r="C120" i="4"/>
  <c r="E83" i="1"/>
  <c r="D132" i="4"/>
  <c r="E118" i="1"/>
  <c r="D118" i="1"/>
  <c r="D120" i="4"/>
  <c r="F122" i="1"/>
  <c r="D136" i="1"/>
  <c r="D138" i="1" s="1"/>
  <c r="D108" i="4"/>
  <c r="C116" i="4"/>
  <c r="C112" i="4"/>
  <c r="C100" i="4"/>
  <c r="E53" i="1"/>
  <c r="E84" i="1"/>
  <c r="C135" i="4"/>
  <c r="E79" i="1"/>
  <c r="F79" i="1" s="1"/>
  <c r="E23" i="1"/>
  <c r="C132" i="4"/>
  <c r="C108" i="4"/>
  <c r="E49" i="1"/>
  <c r="E29" i="1"/>
  <c r="F29" i="1" s="1"/>
  <c r="E33" i="1"/>
  <c r="E21" i="1"/>
  <c r="E54" i="1"/>
  <c r="E41" i="1"/>
  <c r="E77" i="1"/>
  <c r="E56" i="1"/>
  <c r="E76" i="1"/>
  <c r="D41" i="1" l="1"/>
  <c r="D81" i="1"/>
  <c r="F81" i="1" s="1"/>
  <c r="F110" i="1"/>
  <c r="F135" i="1"/>
  <c r="F33" i="1"/>
  <c r="F23" i="1"/>
  <c r="E108" i="4"/>
  <c r="E132" i="4"/>
  <c r="E135" i="4"/>
  <c r="E104" i="4"/>
  <c r="F118" i="1"/>
  <c r="E112" i="4"/>
  <c r="F31" i="1"/>
  <c r="F48" i="1"/>
  <c r="F83" i="1"/>
  <c r="F24" i="1"/>
  <c r="D55" i="1"/>
  <c r="D56" i="1"/>
  <c r="F56" i="1" s="1"/>
  <c r="D54" i="1"/>
  <c r="F54" i="1" s="1"/>
  <c r="D25" i="1"/>
  <c r="D53" i="1"/>
  <c r="D84" i="1"/>
  <c r="F84" i="1" s="1"/>
  <c r="D76" i="1"/>
  <c r="F76" i="1" s="1"/>
  <c r="D37" i="1"/>
  <c r="F37" i="1" s="1"/>
  <c r="D21" i="1"/>
  <c r="D49" i="1"/>
  <c r="F49" i="1" s="1"/>
  <c r="E25" i="1"/>
  <c r="E133" i="4"/>
  <c r="E136" i="1"/>
  <c r="F136" i="1" s="1"/>
  <c r="E55" i="1"/>
  <c r="C136" i="4"/>
  <c r="E85" i="1"/>
  <c r="E138" i="1" l="1"/>
  <c r="F138" i="1" s="1"/>
  <c r="F25" i="1"/>
  <c r="D57" i="1"/>
  <c r="E136" i="4"/>
  <c r="F55" i="1"/>
  <c r="D85" i="1"/>
  <c r="F85" i="1" s="1"/>
  <c r="E57" i="1"/>
  <c r="D444" i="2"/>
  <c r="D443" i="2"/>
  <c r="D446" i="2" l="1"/>
  <c r="F57" i="1"/>
  <c r="F443" i="2"/>
  <c r="F444" i="2"/>
  <c r="F446" i="2" l="1"/>
</calcChain>
</file>

<file path=xl/sharedStrings.xml><?xml version="1.0" encoding="utf-8"?>
<sst xmlns="http://schemas.openxmlformats.org/spreadsheetml/2006/main" count="1506" uniqueCount="579">
  <si>
    <t>Вышестеблиевское сельское поселение</t>
  </si>
  <si>
    <t>Ахтанизовское сельское поселение</t>
  </si>
  <si>
    <t>Голубицкое сельское поселение</t>
  </si>
  <si>
    <t>Запорожское сельское поселение</t>
  </si>
  <si>
    <t>Сенное сельское поселение</t>
  </si>
  <si>
    <t>Старотитаровское сельское поселение</t>
  </si>
  <si>
    <t>Таманское сельское поселение</t>
  </si>
  <si>
    <t>Новотаманское сельское поселение</t>
  </si>
  <si>
    <t>Курчанское сельское поселение</t>
  </si>
  <si>
    <t>Краснострельское сельское поселение</t>
  </si>
  <si>
    <t>Фонталовское сельское поселение</t>
  </si>
  <si>
    <t>Темрюкское городское поселение</t>
  </si>
  <si>
    <t>Итого по программам поселений:</t>
  </si>
  <si>
    <t>х</t>
  </si>
  <si>
    <t>Количество реализуемых программ в поселениях</t>
  </si>
  <si>
    <t>Поселения Темрюкского района</t>
  </si>
  <si>
    <t>Источник финансирования</t>
  </si>
  <si>
    <t>Освоено за отчетный период, тыс. руб.</t>
  </si>
  <si>
    <t xml:space="preserve">краевой бюджет </t>
  </si>
  <si>
    <t>местный бюджет</t>
  </si>
  <si>
    <t>Исполнение муниципальных программ поселениями, в %</t>
  </si>
  <si>
    <t>Всего</t>
  </si>
  <si>
    <t>Муниципальные программы поселений</t>
  </si>
  <si>
    <t>Ахтанизовское</t>
  </si>
  <si>
    <t>Вышестеблиевское</t>
  </si>
  <si>
    <t>Голубицкое</t>
  </si>
  <si>
    <t>Краснострельское</t>
  </si>
  <si>
    <t>Курчанское</t>
  </si>
  <si>
    <t>Новотаманское</t>
  </si>
  <si>
    <t>Запорожское</t>
  </si>
  <si>
    <t>Сенное</t>
  </si>
  <si>
    <t>Старотитаровское</t>
  </si>
  <si>
    <t>Таманское</t>
  </si>
  <si>
    <t>Темрюкское</t>
  </si>
  <si>
    <t>Фонталовское</t>
  </si>
  <si>
    <t>Муниципальное имущество и земельные ресурсы</t>
  </si>
  <si>
    <t>Муниципальная программа "Эффективное муниципальное управление"</t>
  </si>
  <si>
    <t xml:space="preserve">Муниципальная программа "Мероприятия праздничных дней и памятных дат в Ахтанизовском сельском поселении Темрюкского района" </t>
  </si>
  <si>
    <t>Муниципальная программа "Компенсационные выплаты руководителям органов территориального общественного самоуправления Ахтанизовского сельского поселения Темрюкского района"</t>
  </si>
  <si>
    <t>Муниципальная программа "Сохранение и охрана объектов культурного наследия (памятников истории и культуры) местного значения Ахтанизовского сельского поселения Темрюкского района"</t>
  </si>
  <si>
    <t>Муниципальная программа "Развитие жилищно-коммунального хозяйства Ахтанизовского сельского поселения Темрюкского района"</t>
  </si>
  <si>
    <t>Муниципальная программа "Развитие сети автомобильных дорог  Ахтанизовского сельского поселения Темрюкского района"</t>
  </si>
  <si>
    <t>Муниципальная программа "Развитие физической культуры и массового спорта в Ахтанизовском сельском поселении Темрюкского района"</t>
  </si>
  <si>
    <t>Муниципальная программа "Молодежь ст. Ахтанизовской" Ахтанизовского сельского поселения Темрюкского района</t>
  </si>
  <si>
    <t>Муниципальная программа "Развитие культуры Ахтанизовского сельского поселения Темрюкского района"</t>
  </si>
  <si>
    <t>Муниципальная программа "Пенсионное обеспечение за выслугу лет лицам, замещающим муниципальные должности и должности муниципальных служащих Ахтанизовского сельского поселения Темрюкского района"</t>
  </si>
  <si>
    <t>Молодежная политика</t>
  </si>
  <si>
    <t>Малый бизнес</t>
  </si>
  <si>
    <t>Водоснабжение. Водоотведение</t>
  </si>
  <si>
    <t>Газификация</t>
  </si>
  <si>
    <t>Наружное освещение</t>
  </si>
  <si>
    <t>Обеспечение жильем и земельными участками</t>
  </si>
  <si>
    <t>Прочие</t>
  </si>
  <si>
    <t>Муниципальная программа «Обеспечение безопасности населения Голубицкого сельского поселения Темрюкского района»</t>
  </si>
  <si>
    <t xml:space="preserve">Муниципальная программа "Развитие культуры  Голубицкого сельского поселения Темрюкского района" </t>
  </si>
  <si>
    <t xml:space="preserve">Муниципальная программа Голубицкого сельского поселения Темрюкского района «Развитие информационного общества» </t>
  </si>
  <si>
    <t xml:space="preserve">Муниципальная программа «Развитие физической культуры и массового спорта в Голубицком сельском поселении Темрюкского района» </t>
  </si>
  <si>
    <t>Муниципальная программа «Реализация молодежной политики в Голубицком сельском поселении Темрюкского района»</t>
  </si>
  <si>
    <t xml:space="preserve">Муниципальная программа «Пенсионное обеспечение за выслугу лет лицам, замещавших муниципальные должности и должности муниципальных служащих Голубицкого сельского поселения Темрюкского района» </t>
  </si>
  <si>
    <t xml:space="preserve">Муниципальная программа Голубицкого сельского поселения Темрюкского района «Эффективное муниципальное управление» </t>
  </si>
  <si>
    <t>Муниципальная программа Сенного сельского поселения Темрюкского района «Эффективное муниципальное управление»</t>
  </si>
  <si>
    <t>Муниципальная программа «Развитие  архивного дела в Сенном сельском поселении Темрюкского района»</t>
  </si>
  <si>
    <t>Муниципальная программа "Обеспечение информационного освещения деятельности администрации Сенного сельского поселения Темрюкского района"</t>
  </si>
  <si>
    <t>Муниципальная программа «Обеспечение безопасности населения Сенного сельского поселения Темрюкского района»</t>
  </si>
  <si>
    <t xml:space="preserve">Муниципальная программа «Молодежь Сенного сельского поселения Темрюкского района»  </t>
  </si>
  <si>
    <t xml:space="preserve">Муниципальная программа «Развитие культуры  Сенного сельского поселения Темрюкского района»                                                            </t>
  </si>
  <si>
    <t>Муниципальная программа «Мероприятия праздничных дней и памятных дат в Сенном сельском поселении Темрюкского района»</t>
  </si>
  <si>
    <t>Муниципальная программа «Сохранение, использование и популяризация памятников истории и культуры местного значения, расположенных на территории Сенного сельского поселения Темрюкского района»</t>
  </si>
  <si>
    <t>Муниципальная программа «Развитие физической культуры и массового спорта в Сенном сельском поселении Темрюкского района»</t>
  </si>
  <si>
    <t>ИТОГО ПО РАЗДЕЛУ</t>
  </si>
  <si>
    <t>ИТОГО</t>
  </si>
  <si>
    <t>Муниципальная программа Темрюкского городского поселения Темрюкского района «Управление муниципальным имуществом»</t>
  </si>
  <si>
    <t xml:space="preserve">Муниципальная программа Темрюкского городского поселения Темрюкского района «Календарь памятных дат» </t>
  </si>
  <si>
    <t>Муниципальная  программа Темрюкского городского поселения Темрюкского района «Обеспечение деятельности подведомственных муниципальных учреждений»</t>
  </si>
  <si>
    <t>Муниципальная программа Темрюкского городского поселения Темрюкского района «Обеспечение информационного освещения деятельности органов местного самоуправления»</t>
  </si>
  <si>
    <t>Муниципальная программа Темрюкского городского поселения Темрюкского района "Развитие, эксплуатация и обслуживание информационно- коммуникационных технологий"</t>
  </si>
  <si>
    <t>Муниципальная программа Темрюкского городского поселения Темрюкского района «Противодействие коррупции»</t>
  </si>
  <si>
    <t>Муниципальная программа  Темрюкского городского поселения Темрюкского района «Развитие муниципальной службы»</t>
  </si>
  <si>
    <t>Муниципальная программа Темрюкского городского поселения Темрюкского района "Обеспечение первичных мер пожарной безопасности"</t>
  </si>
  <si>
    <t>Муниципальная программа Темрюкского городского поселения Темрюкского района "Профилактика терроризма и экстремизма"</t>
  </si>
  <si>
    <t>Муниципальная программа Темрюкского городского поселения Темрюкского района «Обеспечение равной доступности транспортных услуг населению»</t>
  </si>
  <si>
    <t>Муниципальная программа  Темрюкского городского поселения Темрюкского района «Повышение безопасности дорожного движения»</t>
  </si>
  <si>
    <t>Муниципальная программа  Темрюкского городского поселения Темрюкского района "Поддержка малого и среднего предпринимательства"</t>
  </si>
  <si>
    <t>Муниципальная программа  Темрюкского городского поселения Темрюкского района "Развитие систем водоснабжения"</t>
  </si>
  <si>
    <t>Муниципальная программа Темрюкского городского поселения Темрюкского района "Развитие газоснабжения"</t>
  </si>
  <si>
    <t>Муниципальная программа Темрюкского городского поселения Темрюкского района "Организация благоустройства территории"</t>
  </si>
  <si>
    <t>Муниципальная программа Темрюкского городского поселения Темрюкского района «Ритуальные услуги»</t>
  </si>
  <si>
    <t>Муниципальная программа Темрюкского городского поселения Темрюкского района «Молодежь Темрюка»</t>
  </si>
  <si>
    <t>Муниципальная программа Темрюкского городского поселения Темрюкского района «Развитие сферы культуры»</t>
  </si>
  <si>
    <t>Муниципальная программа Темрюкского городского поселения Темрюкского района "Адресная помощь гражданам, попавшим в трудную жизненную ситуацию"</t>
  </si>
  <si>
    <t>Муниципальная программа Темрюкского городского поселения Темрюкского района "Поддержка социально ориентированных некоммерческих организаций"</t>
  </si>
  <si>
    <t>Муниципальная программа Темрюкского городского поселения Темрюкского района «Развитие физической культуры и спорта»</t>
  </si>
  <si>
    <t>Итого, в том числе:</t>
  </si>
  <si>
    <t>Поддержка социально - ориентированных некоммерческих организаций</t>
  </si>
  <si>
    <t>Муниципальная программа «Противодействие коррупции в Сенном сельском поселении Темрюкского района»</t>
  </si>
  <si>
    <t>Обеспечение безопасности населения</t>
  </si>
  <si>
    <t>Доступная среда</t>
  </si>
  <si>
    <t>Развитие культуры</t>
  </si>
  <si>
    <t>Развитие физической культуры и спорта</t>
  </si>
  <si>
    <t>Развитие жилищно-коммунального хозяйства</t>
  </si>
  <si>
    <t>ВСЕГО по программам поселений:</t>
  </si>
  <si>
    <t xml:space="preserve">Государственные программы Краснодарского края, в которых приняли участие поселения </t>
  </si>
  <si>
    <t>Муниципальная программа  Темрюкского городского поселения Темрюкского района "Водоотведение"</t>
  </si>
  <si>
    <t>Уточненный план, тыс. руб.</t>
  </si>
  <si>
    <t>Примечание</t>
  </si>
  <si>
    <t>Субсидии из краевого бюджета на осуществление полномочий</t>
  </si>
  <si>
    <t>местный бюджет (софинансирование)</t>
  </si>
  <si>
    <t>Муниципальная программа "Развитие сети автомобильных дорог Голубицкого сельского поселения Темрюкского района"</t>
  </si>
  <si>
    <t>Муниципальная программа  Темрюкского городского поселения Темрюкского района "Формирование муниципального жилищного фонда"</t>
  </si>
  <si>
    <t>Муниципальная программа «Развитие жилищно-коммунального хозяйства» Сенного сельского поселения Темрюкского района</t>
  </si>
  <si>
    <t>-</t>
  </si>
  <si>
    <t>Исполнение программ поселениями, в %</t>
  </si>
  <si>
    <t xml:space="preserve">ИТОГО </t>
  </si>
  <si>
    <t>ВСЕГО ПО ГОСУДАРСТВЕННЫМ ПРОГРАММАМ</t>
  </si>
  <si>
    <t>ИТОГО по государственным программам</t>
  </si>
  <si>
    <t>ИТОГО по государственным и муниципальным программам поселений</t>
  </si>
  <si>
    <t>Итого по государственным программам:</t>
  </si>
  <si>
    <t xml:space="preserve">Муниципальная программа «Повышение безопасности дорожного движения на территории Сенного сельского поселения Темрюкского района»                                    </t>
  </si>
  <si>
    <t xml:space="preserve">Муниципальная программа «Строительство, реконструкция, капитальный ремонт, ремонт и содержание автомобильных дорог местного значения Сенного сельского поселения Темрюкского района»                                    </t>
  </si>
  <si>
    <t>Поддержка деятельности ТОСов</t>
  </si>
  <si>
    <t>Дорожная деятельность</t>
  </si>
  <si>
    <t xml:space="preserve">Муниципальная  программа «Противодействие коррупции в Таманском сельском поселении Темрюкского района» </t>
  </si>
  <si>
    <t>Муниципальная программа "Формирование доступной среды жизнедеятельности для инвалидов в Таманском сельском поселении Темрюкского района"</t>
  </si>
  <si>
    <t>Муниципальная программа "Формирование комфортной городской среды Таманского сельского поселения Темрюкского района"</t>
  </si>
  <si>
    <t>Муниципальная программа "Повышение квалификации, обучение муниципальных служащих"</t>
  </si>
  <si>
    <t>Муниципальная программа «Охрана и сохранение объектов историко-культурного наследия, расположенных на территории Таманского сельского поселения Темрюкского района»</t>
  </si>
  <si>
    <t>Муниципальная программа «Управление муниципальным имуществом Таманского сельского поселения Темрюкского района»</t>
  </si>
  <si>
    <t>Муниципальная программа Темрюкского городского поселения Темрюкского района «Развитие органов территориального общественного самоуправления Темрюкского городского поселения Темрюкского района»</t>
  </si>
  <si>
    <t>Муниципальная программа Темрюкского городского поселения Темрюкского района "Подготовка градостроительной документации"</t>
  </si>
  <si>
    <t>Муниципальная программа Темрюкского городского поселения Темрюкского района "Подготовка землеустроительной документации"</t>
  </si>
  <si>
    <t>Муниципальная программа Темрюкского городского поселения Темрюкского района "Улучшение условий и охраны труда в Темрюкском городском поселении Темрюкского района"</t>
  </si>
  <si>
    <t>федеральный бюджет</t>
  </si>
  <si>
    <t xml:space="preserve">федеральный бюджет </t>
  </si>
  <si>
    <t>Муниципальная программа "Обеспечение информационного освещения деятельности администрации Краснострельского сельского поселения Темрюкского района"</t>
  </si>
  <si>
    <t>Муниципальная программа "Поддержка деятельности территориального общественного самоуправления на территории Краснострельского сельского поселения Темрюкского района"</t>
  </si>
  <si>
    <t>Муниципальная программа «Противодействие коррупции в Краснострельском сельском поселении Темрюкского района»</t>
  </si>
  <si>
    <t>Муниципальная программа "Повышение безопасности дорожного движения на территории  Краснострельского сельского поселения Темрюкского района"</t>
  </si>
  <si>
    <t xml:space="preserve">Муниципальная программа "Развитие инженерной инфраструктуры в Краснострельском сельском поселении Темрюкского района" </t>
  </si>
  <si>
    <t>Муниципальная программа Краснострельского сельского поселения Темрюкского района "Развитие жилищно-коммунального хозяйства Краснострельского сельского поселения Темрюкского района"</t>
  </si>
  <si>
    <t>Муниципальная программа "Реализация молодежной политики в Краснострельском сельском поселении Темрюкского района"</t>
  </si>
  <si>
    <t>Муниципальная программа "Развитие культуры Краснострельского сельского поселения Темрюкского района"</t>
  </si>
  <si>
    <t>Муниципальная программа "Сохранение, использование и охрана объектов культурного наследия (памятников истории и культуры) местного значения, расположенных на территории Краснострельского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</si>
  <si>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муниципальной службы Краснострельского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</si>
  <si>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Краснострельского сельского поселения Темрюкского района"</t>
  </si>
  <si>
    <t>Муниципальная программа «Формирование доступной среды в Сенном сельском поселении Темрюкского района»</t>
  </si>
  <si>
    <t>Муниципальная программа "Создание условий для эффективного функционирования системы органов местного самоуправления в Таманском сельском поселении Темрюкского района"</t>
  </si>
  <si>
    <t>Муниципальная программа «Проведение праздников, смотров- конкурсов фестивалей в Таманском сельском поселении Темрюкского района»</t>
  </si>
  <si>
    <t>Муниципальная программа "Компенсационные выплаты руководителям органов территориальных общественных самоуправлений Таманского сельского поселения Темрюкского района"</t>
  </si>
  <si>
    <t>Муниципальная программа "Развитие информационного общества в Таманском сельском поселении Темрюкского района"</t>
  </si>
  <si>
    <t>Муниципальная программа "Развитие архивного дела Таманского сельского поселения Темрюкского района"</t>
  </si>
  <si>
    <t>Муниципальная программа "Обеспечение безопасности населения в Таманском сельском поселении Темрюкского района"</t>
  </si>
  <si>
    <t>Муниципальная программа "Пожарная безопасность в Таманском сельском поселении Темрюкского района"</t>
  </si>
  <si>
    <t>Муниципальная программа "Ремонт и содержание автомобильных дорог местного значения Таманского сельского поселения Темрюкского района"</t>
  </si>
  <si>
    <t>Муниципальная программа "Поддержка малого и среднего предпринимательства в Таманском сельском поселении Темрюкского района"</t>
  </si>
  <si>
    <t>Муниципальная программа "Газификация Таманского сельского поселения Темрюкского района"</t>
  </si>
  <si>
    <t>Муниципальная программа "Развитие водоснабжения и водоотведения Таманского сельского поселения Темрюкского района"</t>
  </si>
  <si>
    <t>Муниципальная программа "Благоустройство территории Таманского сельского поселения Темрюкского района"</t>
  </si>
  <si>
    <t>Муниципальная программа "Развитие физической культуры и спорта в Таманском сельском поселении Темрюкского района"</t>
  </si>
  <si>
    <t>Муниципальная программа «Поддержка социально-ориентированных некоммерческих организаций, осуществляющих деятельность на территории Таманского сельского поселения Темрюкского района»</t>
  </si>
  <si>
    <t>1. Государственная программа Краснодарского края "Развитие жилищно-коммунального хозяйства"</t>
  </si>
  <si>
    <t>Муниципальная программа «Пенсионное обеспечение за выслугу лет лицам, замещавшим муниципальные должности и должности муниципальных служащих Таманского сельского поселения Темрюкского района»</t>
  </si>
  <si>
    <t>Комфортная городская среда</t>
  </si>
  <si>
    <t>Муниципальная программа "Повышение квалификации работников казенных и бюджетных учреждениий Голубицкого селького поселения Темрюкского района"</t>
  </si>
  <si>
    <t>краевой бюджет</t>
  </si>
  <si>
    <t>Муниципальная программа «Формирование комфортной городской среды Запорожского сельского поселения Темрюкского района»</t>
  </si>
  <si>
    <t>Муниципальная программа "Развитие систем наружного освещения, энергосбережения и повышения энергетической эффективности Таманского сельского поселения Темрюкского района"</t>
  </si>
  <si>
    <t xml:space="preserve">Муниципальная программа "Формирование комфортной городской среды Темрюкского городского поселения Темрюкского района на 2018-2024 годы" </t>
  </si>
  <si>
    <t>Муниципальная программа Темрюкского городского поселения Темрюкского района "Участие в предупреждении и ликвидации последствий чрезвычайных ситуаций"</t>
  </si>
  <si>
    <t>Финансовое обеспечение деятельности органов местного самоуправления и подведомственных учреждений</t>
  </si>
  <si>
    <t xml:space="preserve">Муниципальная программа Голубицкого сельского поселения Темрюкского района «Развитие жилищно-коммунального хозяйства" </t>
  </si>
  <si>
    <t>Муниципальная программа "Обеспечение безопасности населения Ахтанизовского сельского поселения Темрюкского района"</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</si>
  <si>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Голубицкого сельского поселения Темрюкского района» </t>
  </si>
  <si>
    <t>ежемесячная выплата за выслугу лет - 3 человека</t>
  </si>
  <si>
    <t>выплаты руководителям ТОС -3 человека</t>
  </si>
  <si>
    <t>ежемесячная выплата за выслугу лет - 1 человеку</t>
  </si>
  <si>
    <t>выплаты руководителям ТОС - 8 человек</t>
  </si>
  <si>
    <t>выплаты руководителям ТОС -5 человек</t>
  </si>
  <si>
    <t>ежемесячная выплата за выслугу лет - 2 человека</t>
  </si>
  <si>
    <t>Муниципальная программа Краснострельского сельского поселения Темрюкского района "Эффективное муниципальное управление  Краснострельского сельского поселения Темрюкского района"</t>
  </si>
  <si>
    <t>Муниципальная программа Краснострельского сельского поселения Темрюкского района "Обеспечение функций муниципальных казенных учреждений в Краснострельском сельском поселении Темрюкского района"</t>
  </si>
  <si>
    <t>выплаты руководителям ТОС - 6 человек</t>
  </si>
  <si>
    <t>Муниципальная программа "Предупреждение чрезвычайных ситуаций и обеспечение пожарной безопасности на территории Краснострельского сельского поселения Темрюкского района"</t>
  </si>
  <si>
    <t>Муниципальная программа "Укрепление правопорядка, профилактика правонарушений усилению борьбы с преступностью в Краснострельском сельском поселении Темрюкского района"</t>
  </si>
  <si>
    <t>Наименование государственной программы Краснодарского края/муниципальной программы поселений Темрюкского района</t>
  </si>
  <si>
    <t>выплаты руководителям ТОС - 5 человек</t>
  </si>
  <si>
    <t>ежемесячная выплата за выслугу лет -1 человеку</t>
  </si>
  <si>
    <t>Освоено за отчетный период,                 тыс. руб.</t>
  </si>
  <si>
    <t>Муниципальная программа «Поддержка малого и среднего предпринимательства на территории Сенного сельского поселения Темрюкского района"</t>
  </si>
  <si>
    <t>Муниципальная программа "Формирование комфортной городской среды Ахтанизовского сельского поселения Темрюкского района на 2018 -2024 годы"</t>
  </si>
  <si>
    <t>Муниципальная программа "Приобретение коммунальной (специализированной) техники, автотранспортных средств для нужд Таманского сельского поселения Темрюкского района"</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</si>
  <si>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"Развитие систем водоснабжения"</t>
  </si>
  <si>
    <t>2. Государственная программа Краснодарского края «Развитие культуры»</t>
  </si>
  <si>
    <t xml:space="preserve">Муниципальная программа "Создание доступной среды для инвалидов и других маломобильных групп населения в Голубицком сельском поселении Темрюкского района" </t>
  </si>
  <si>
    <t>оказана финансовая поддержка некоммерческим организациям (Темрюкская районная организация ветеранов, Всероссийское общество инвалидов)</t>
  </si>
  <si>
    <t>ИТОГО по государственным и муниципальным программам</t>
  </si>
  <si>
    <t>ИТОГО ПО ПОСЕЛЕНИЯМ ТЕМРЮКСКОГО РАЙОНА</t>
  </si>
  <si>
    <t>Итого  по программам</t>
  </si>
  <si>
    <t xml:space="preserve">Муниципальная программа "Формирование комфортной городской (сельской) среды" на 2018-2024 годы </t>
  </si>
  <si>
    <t xml:space="preserve"> </t>
  </si>
  <si>
    <t>Муниципальная программа Темрюкского городского поселения Темрюкского района «Использование арендных платежей»</t>
  </si>
  <si>
    <t>Муниципальная программа Темрюкского городского поселения Темрюкского района "Формирование доступной среды для инвалидов и других маломобильных групп населения"</t>
  </si>
  <si>
    <t xml:space="preserve">Муниципальная программа "Обеспечение жильем молодых семей" </t>
  </si>
  <si>
    <t>Муниципальная программа "Развитие культуры  Таманского сельского поселения Темрюкского района"</t>
  </si>
  <si>
    <t>Муниципальная программа "Энергосбережение и повышение энергетической эффективности на территории Курчанского сельского поселения Темрюкского района на 2020-2022 годы"</t>
  </si>
  <si>
    <t>Муниципальная программа "Развитие жилищно-коммунального хозяйства" Вышестеблиевского сельского поселения Темрюкского района</t>
  </si>
  <si>
    <t xml:space="preserve">ежемесячная выплата за выслугу лет - 1 человек.  </t>
  </si>
  <si>
    <t>Муниципальная программа «Пенсионное обеспечение за выслугу лет лицам, замещавшим муниципальные должности и должности муниципальной службы администрации Сенного сельского поселения Темрюкского района»</t>
  </si>
  <si>
    <t>Муниципальная программа «Формирование комфортной городской среды Сенного сельского поселения Темрюкского района»</t>
  </si>
  <si>
    <t>Муниципальная программа «Обеспечение функций муниципальных казенных учреждений» в Старотитаровском сельском поселении Темрюкского района</t>
  </si>
  <si>
    <t xml:space="preserve">Муниципальная программа«Развитие информационного общества» в Старотитаровском сельском поселении Темрюкского района </t>
  </si>
  <si>
    <t xml:space="preserve">Муниципальная программа «Муниципальная политика и развитие гражданского общества»  в Старотитаровском сельском поселении Темрюкского района </t>
  </si>
  <si>
    <t xml:space="preserve">Муниципальная программа "О мероприятия, проводимых администрацией Старотитаровского сельского поселения Темрюкского района к праздничным дням и памятным датам" </t>
  </si>
  <si>
    <t xml:space="preserve">Муниципальная программа "Пенсионное обеспечение за выслугу лет лицам, замещавшим муниципальные должности и должности муниципальной службы" Старотитаровского сельского поселения Темрюкского района </t>
  </si>
  <si>
    <t xml:space="preserve">Муниципальная программа «Обеспечение безопасности населения  в Старотитаровском сельском поселении Темрюкского района» </t>
  </si>
  <si>
    <t xml:space="preserve">Муниципальная  программа «Противодействие коррупции в Старотитаровском сельском поселении Темрюкского района» </t>
  </si>
  <si>
    <t>Муниципальная программа «Комплексное и устойчивое развитие Старотитаровского  сельского поселения Темрюкского района в сфере строительства, архитектуры и дорожного хозяйства»</t>
  </si>
  <si>
    <t>Муниципальная программа  «Комплексное развитие сельских территорий в  Старотитаровском сельском поселении Темрюкского района"</t>
  </si>
  <si>
    <t>Муниципальная программа  «Комплексное развитие системы благоустройства на территории Старотитаровского сельского поселения Темрюкского района"</t>
  </si>
  <si>
    <t>Муниципальная программа «Развитие культуры Старотитаровского сельского поселения Темрюкского района»</t>
  </si>
  <si>
    <t>Муниципальная программа "Формирование комфортной городской среды Старотитаровского сельского поселения Темрюкского района на 2018-2024 годы"</t>
  </si>
  <si>
    <t>Муниципальная программа «Развитие физической культуры и массового спорта на территории  Старотитаровского сельского поселения Темрюкского района"</t>
  </si>
  <si>
    <t xml:space="preserve">Муниципальная программа "Поддержка социально ориентированных некомерческих организаций, осуществляющих свою деятельность на территории Старотитаровского сельского поселения Темрюкского района" </t>
  </si>
  <si>
    <t>Муниципальная программа «Подготовка землеустроительной документации на территории  Краснострельского сельского поселения Темрюкского района"</t>
  </si>
  <si>
    <t xml:space="preserve">Муниципальная программа "Формирование современной городской среды на 2018-2024 годы" Краснострельского сельского поселения Темрюкского района </t>
  </si>
  <si>
    <t>Муниципальная программа «Мероприятия праздничных дней и памятных дат, проводимых администрацией Краснострельского сельского поселения Темрюкского района»</t>
  </si>
  <si>
    <t>Муниципальная программа "Сохранение, использование и охрана обьектов культурного наследия (памятников истории и культуры) местного значения, расположенных на территрии Фонталовского сельского поселения Темрюкского района</t>
  </si>
  <si>
    <t>Муниципальная программа Запорожского  сельского поселения Темрюкского района "Эффективное муниципальное управление Запорожского  сельского поселения Темрюкского района"</t>
  </si>
  <si>
    <t>Муниципальная программа "Развитие, эксплуатация и обслуживание информационно-коммуникационных технологий администрации Запорожского сельского поселения Темрюкского района"</t>
  </si>
  <si>
    <t xml:space="preserve">Муниципальная  программа "Компенсационные выплаты руководителям органов территориальных общественного самоуправления Запорожского  сельского поселения Темрюкского района" </t>
  </si>
  <si>
    <t>Муниципальная  программа "Обеспечение информационного освещения деятельности администрации Запорожского  сельского поселения Темрюкского района"</t>
  </si>
  <si>
    <t>Муниципальная программа "Обеспечение безопасности населения в Запорожском  сельском поселении Темрюкского района"</t>
  </si>
  <si>
    <t xml:space="preserve">Муниципальная программа "Капитальный и текущий ремонт здания администрации Запорожского  сельского поселения Темрюкского района" </t>
  </si>
  <si>
    <t>Муниципальная программа «Мероприятия праздничных дней и памятных дат, проводимых администрацией Запорожского сельского поселения Темрюкского района»</t>
  </si>
  <si>
    <t>Муниципальная программа «Пенсионное обеспечение за выслугу лет лицам, замещавшим муниципальные должности и должности муниципальных служащих Запорожского сельского поселения Темрюкского района»</t>
  </si>
  <si>
    <t>Муниципальная программа "Развитие земельных и имущественных отношений Запорожского сельского поселения Темрюкского района"</t>
  </si>
  <si>
    <t>Муниципальная программа "Капитальный ремонт и ремонт автомобильных дорог на территории  Запорожского  сельского поселения Темрюкского района"</t>
  </si>
  <si>
    <t>Муниципальная программа "Повышение безопасности дорожного движения на территории Запорожского  сельского поселения Темрюкского района"</t>
  </si>
  <si>
    <t>Муниципальная программа "Благоустройство территории Запорожского сельского поселения Темрюкского района"</t>
  </si>
  <si>
    <t>Муниципальная программа "Комплексное развитие систем коммунальной инфраструктуры Запорожского сельского поселения Темрюкского района"</t>
  </si>
  <si>
    <t>Муниципальная программа "Энергосбережение и повышение энергетической эффективности  Запорожского сельского поселения Темрюкского района"</t>
  </si>
  <si>
    <t>Муниципальная программа "Жилище" Запорожского сельского поселения Темрюкского района</t>
  </si>
  <si>
    <t>Муниципальная программа «Молодежь  Запорожского сельского поселения в Запорожском сельском поселении Темрюкского района»</t>
  </si>
  <si>
    <t xml:space="preserve">Муниципальная программа «Сохранение, использование и охрана объектов культурного наследия (памятников истории и культуры) местного значения Запорожского сельского поселения Темрюкского района» </t>
  </si>
  <si>
    <t>Муниципальная программа "Развитие культуры Запорожского сельского поселения Темрюкского района"</t>
  </si>
  <si>
    <t>Муниципальная программа "Создание доступной среды для инвалидов и других маломобильных групп населения в Запорожском сельском поселении"</t>
  </si>
  <si>
    <t>Муниципальная программа «Поддержка социально-ориентированных некоммерческих организаций, осуществляющих деятельность на территории Запорожского сельского поселения Темрюкского района»</t>
  </si>
  <si>
    <t>Муниципальная программа "Капитальный ремонт и ремонт автомобильных дорог местного значения Новотаманского селського поселения Темрюкского района на 2021-2023 годы"</t>
  </si>
  <si>
    <t>Муниципальная программа "Эффективное муниципальное управление на 2021-2023 годы Новотаманскосго сельского поселения Темрюкского района</t>
  </si>
  <si>
    <t>Муниципальная программа "Компенсационные выплаты руководителям органов территориального общественного самоуправлениея Новотаманского сельского поселения Темрюкского района" на 2021 -2023  годы</t>
  </si>
  <si>
    <t>Муниципальная программа "Развитие, эксплуатация и обслуживание информационно-коммуникационных технологий администрации Новотаманского сельского поселения Темрюкского района на 2021 - 2023 годы"</t>
  </si>
  <si>
    <t>Муниципальная программа "Обеспечение информационного освещения деятельности администрации Новотаманского сельского поселения Темрюкского района на 2021 - 2023 годы"</t>
  </si>
  <si>
    <t>Муниципальная программа "Укрепление правопорядка, профилактика правонарушений и усиление борьбы с преступностью в Новотаманского сельском поселении Темрюкского района на 2021-2023 годы"</t>
  </si>
  <si>
    <t>Муниципальная программа "Повышение безопасности дорожного движения на территории Новотаманского сельского поселения Темрюкского района на 2021-2023 годы"</t>
  </si>
  <si>
    <t>Муниципальная программа "Поддержка малого и среднего предпринимательство в Новотаманском сельском поселении Темрюкского района" на 2021-2023 годы</t>
  </si>
  <si>
    <t>Муниципальная программа "Благоустройство территории Новотаманского сельского поселения Темрюкского района на 2021-2023 годы"</t>
  </si>
  <si>
    <t>Муниципальный программа "Социально-культурное развитие Новотаманского сельского поселения Темрюкского района на 2021-2023 годы"</t>
  </si>
  <si>
    <t xml:space="preserve">Муниципальная программа "Решение социально-значимых задач Новотаманского сельского поселения Темрюкского района на 2021-2023 годы" </t>
  </si>
  <si>
    <t>Муниципальная программа "Пенсионное обеспечение за выслугу лет лицам, замещавшим муниципальные должности и должности муниципальной службы Новотаманского сельского поселения Темрюкского района на 2021-2023  годы"</t>
  </si>
  <si>
    <t>Муниципальная программа "Развитие массового спорта на Тамани" на 2021-2023 годы Новотаманского сельского поселения Темрюкского района</t>
  </si>
  <si>
    <t>Муниципальная программа "Поддержка социально ориентированных некоммерческих организаций, осуществляющих деятельность на территории Новотаманского сельского поселения Темрюкского района  на 2021-2023 годы"</t>
  </si>
  <si>
    <t>Муниципальная программа "Формирование комфортной городской среды" Новотаманского сельского поселения Темрюкского района на 2018 -2024 годы"</t>
  </si>
  <si>
    <t>ежемесячная выплата за выслугу лет -4 человекам</t>
  </si>
  <si>
    <t>Государственная программа Краснодарского края «Развитие культуры»  с участием Голубицкого сельского поселения Темрюкского района в рамках реализации муниципальной программы "Развитие культуры Голубицкого сельского поселения Темрюкского района"</t>
  </si>
  <si>
    <t xml:space="preserve">Голубицкое          </t>
  </si>
  <si>
    <t>Муниципальная программа Темрюкского городского поселения Темрюкского района "Обеспечение земельных участков, предоставленных многодетным семьям, инженерной инфраструктурой в целях жилищного строительства"</t>
  </si>
  <si>
    <t>Муниципальная программа «Благоустройство территории Сенного сельского поселения Темрюкского района»</t>
  </si>
  <si>
    <t>Муниципальная программа «Формирование комфортной городской среды Голубицкого сельского поселения Темрюкского района»</t>
  </si>
  <si>
    <t>Всего по государственным и поселенческим программам</t>
  </si>
  <si>
    <t>Муниципальная программа "Поддержка малого и среднего предпринимательства в Запорожском сельском поселении Темрюкского района»</t>
  </si>
  <si>
    <t>трудоустройство несовершеннолетних в период весенних каникул (45 чел.)</t>
  </si>
  <si>
    <t>Муниципальная программа «О подготовке землеустроительной документации на территории  Старотитаровского сельского поселения Темрюкского района"</t>
  </si>
  <si>
    <t>приобретены канц. товары</t>
  </si>
  <si>
    <t>Государственная программа Краснодарского края «Развитие санаторно-курортного  и туристского комплекса» с участием Новотаманского сельского поселения Темрюкского района в рамках реализации муниципальной программы "Развитие жилищно-коммунального хозяйства" Новотаманского сельского поселения Темрюкского района на 2020-2022 годы"</t>
  </si>
  <si>
    <t>Муниципальная программа "Развитие жилищно-коммунального хозяйства Новотаманского сельского поселения Темрюкского района на 2020-2022 годы"</t>
  </si>
  <si>
    <t>осуществлено финансовое обеспечение деятельности администрации и ведение бухгалтерского учета  (заработная плата, начисления, налоги, коммунальные платежи, материально-техническое обеспечение и пр.)</t>
  </si>
  <si>
    <t>МБУК "Сенная ЦКС" предоставлена субсидия на на выполнение муниципального задания</t>
  </si>
  <si>
    <t>Муниципальная программа «Развитие информационного общества Ахтанизовском сельском поселении Темрюкского района»</t>
  </si>
  <si>
    <t>Муниципальная программа "Комплексное развитие территории Ахтанизовского сельского поселения Темрюкского района на 2022 год"</t>
  </si>
  <si>
    <t>осуществлены расходы на проведение спортивных мероприятий</t>
  </si>
  <si>
    <t xml:space="preserve">Муниципальная программа "Создание доступной среды для инвалидов и других маломобильных групп населения в Ахтанизовском сельском поселении Темрюкского района" </t>
  </si>
  <si>
    <t>Муниципальная программа "Поддержка малого и среднего предпринимательства на территории Ахтанизовского сельского поселения Темрюкского района"</t>
  </si>
  <si>
    <t xml:space="preserve">Ахтанизовское сельское поселение                      </t>
  </si>
  <si>
    <t>выполнено: разработка инструкции о мерах пожарной безопасности, установка противопожарных дверей, изготовление знаков безопасности (19 шт.), подставки под огнетушители (2 шт.), замена КПП; приобретены огнетушители (2 шт.)</t>
  </si>
  <si>
    <t xml:space="preserve">Муниципальная программа «Поддержка малого и среднего предпринимательства и самозанятых граждан в Голубицком сельском поселении Темрюкского района" </t>
  </si>
  <si>
    <t xml:space="preserve">финансовое обеспечение деятельности МБУ "Голубицкий КСЦ" для выполнения муниципального задания (заработная плата с начислениями, коммунальные платежи, оплата налогов; транспортные услуги, содержание имущества и пр.). Осуществляются расходы на приобретение материалов для выполнения капитального ремонта ДК </t>
  </si>
  <si>
    <t>приобретены венки (26 шт.), изготовление банера и информационного материала к 85 летию КК</t>
  </si>
  <si>
    <t>Муниципальная программа «Обеспечение информационного освещения деятельности администрации Фонталовского сельского поселения Темрюкского района"</t>
  </si>
  <si>
    <t xml:space="preserve">Муниципальная программа "Развитие, эксплуатация и обслуживание информационно-коммуникационных технологий администрации Фонталовского сельского поселения Темрюкского района" </t>
  </si>
  <si>
    <t xml:space="preserve">Муниципальная программа «Мероприятия, проводимые администрацией Фонталовского сельского поселения Темрюкского района к праздничным дням и памятным датам" </t>
  </si>
  <si>
    <t>Муниципальная программа "Содержание и материально-техническое обеспечение администрации Фонталовского сельского поселения Темрюкского района"</t>
  </si>
  <si>
    <t xml:space="preserve"> финансовое обеспечение администрации поселения, МУ "Фонталовское ЦБ" (заработная плата, налоги, коммунальные платежи, получение технических условий), взносы на кап. ремонт многоквартирного дома</t>
  </si>
  <si>
    <t>информационное освещение нормативно-правовых актов  администрации в газете "Тамань"</t>
  </si>
  <si>
    <t xml:space="preserve">осуществлено информационно-техническое сопровождение программных продуктов </t>
  </si>
  <si>
    <t>приобретены баннеры (3 шт.)</t>
  </si>
  <si>
    <t xml:space="preserve">Муниципальная программа "Компенсационные выплаты руководителям органов территориального общественного самоуправления Фонталовского сельского поселения Темрюкского района" </t>
  </si>
  <si>
    <t>Муниципальная программа "Обеспечение первичных мер пожарной безопасности на территории Фонталовского сельского поселения Темрюкского района"</t>
  </si>
  <si>
    <t xml:space="preserve">Муниципальная программа "Укрепление правопорядка, профилактика правонарушений и усиление борьбы с преступностью в Фонталовском сельском поселении Темрюкского района" </t>
  </si>
  <si>
    <t xml:space="preserve">Муниципальная программа "Капитальный ремонт и ремонт автомобильных дорог на территории Фонталовского сельского поселения Темрюкского района" </t>
  </si>
  <si>
    <t xml:space="preserve">Муниципальная программа "Повышение безопасности дорожного движения в Фонталовском сельском поселении Темрюкского района" </t>
  </si>
  <si>
    <t>Муниципальная программа "Поддержка и развитие малого и среднего предпринимательства на территории Фонталовского сельского поселения Темрюкского района"</t>
  </si>
  <si>
    <t xml:space="preserve">Муниципальная программа "Благоустройство территории Фонталовского сельского поселения Темрюкского района" </t>
  </si>
  <si>
    <t xml:space="preserve">Муниципальная программа "Водоснабжение Фонталовского сельского поселения Темрюкского района" </t>
  </si>
  <si>
    <t xml:space="preserve"> Муниципальная программа "Газификация Фонталовского сельского поселения Темрюкского района" </t>
  </si>
  <si>
    <t>выполнено: ТО, ремонт, аварийно-диспечерское обслуживание сетей газораспределения/газопотребления</t>
  </si>
  <si>
    <t xml:space="preserve">Муниципальная программа "Развитие систем наружного освещения в Фонталовском сельском поселении Темрюкского района" </t>
  </si>
  <si>
    <t xml:space="preserve">Муниципальная программа "Формирование комфортной городской среды Фонталовского сельского поселения Темрюкского района" </t>
  </si>
  <si>
    <t xml:space="preserve">Муниципальная программа "Реализации государственной молодежной политики в Фонталовском сельском поселении Темрюкского района "Молодежь Тамани" </t>
  </si>
  <si>
    <t xml:space="preserve">Муниципальная программа "Развитие культуры Фонталовского сельского поселения Темрюкского района" </t>
  </si>
  <si>
    <t xml:space="preserve"> финансовое обеспечение деятельности МБУ "Фонталовский КСЦ" для  выполнения муниципального задания, пополнение бибилиотечного фонда</t>
  </si>
  <si>
    <t xml:space="preserve">Муниципальная программа "Кадровое обеспечение сферы культуры и искусства Фонталовского сельского поселения Темрюкского района" </t>
  </si>
  <si>
    <t>осуществлены выплаты работникам МБУ "Фонталовский КСЦ"</t>
  </si>
  <si>
    <t xml:space="preserve">Муниципальная программа "Поддержка клубных учреждений Фонталовского сельского поселения Темрюкского района" </t>
  </si>
  <si>
    <t>Муниципальная программа "Развитие массового спорта в Фонталовском сельском поселении Темрюкского района"</t>
  </si>
  <si>
    <t>Муниципальная программа "Формирование доступной среды жизнедеятельности для инвалидов в Фонталовском сельском поселении Темрюкского района"</t>
  </si>
  <si>
    <t xml:space="preserve">Фонталовское сельское поселение                             </t>
  </si>
  <si>
    <t xml:space="preserve">информационно-технологическое обеспечение программного сопровождения </t>
  </si>
  <si>
    <t>повышение квалификации сотрудников (2 чел.)</t>
  </si>
  <si>
    <t>выплаты руководителям органов ТОС - 9 человек</t>
  </si>
  <si>
    <t>техническое обследование конструкций здания "Постоялого двора", топографическая съёмка</t>
  </si>
  <si>
    <t>содержание сетей уличного освещения, оплата электроэнергии</t>
  </si>
  <si>
    <t>благоустройство  набережной им. Ушакова (сборка и монтаж инсталяций). Благоустройство сквера им.Лермонтова</t>
  </si>
  <si>
    <t>Муниципальная программа «Молодежь Тамани в Таманском сельском поселении Темрюкского района»</t>
  </si>
  <si>
    <t xml:space="preserve">финансовое обеспечение деятельности МБУ Таманский КСЦ в рамках выполнения муниципального задания </t>
  </si>
  <si>
    <t>оказана финансовая поддержка 1 социально ориентированной некоммерческой организации (Совету ветеранов)</t>
  </si>
  <si>
    <t xml:space="preserve">финансовое обеспечение  МБУ "Спортивный клуб-Тамань" в рамках выполнения муниципального задания </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</si>
  <si>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с участием Краснострельского сельского поселения Темрюкского района в рамках реализации муниципальной программы "Развитие жилищно-коммунального хозяйства Краснострельского сельского поселения Темрюкского района"</t>
  </si>
  <si>
    <t xml:space="preserve">Государственная программа Краснодарского края  "Развитие культуры" с участием Краснострельского сельского поселения Темрюкского района в рамках реализации муниципальной программы "Развитие культуры Краснострельского сельского поселения Темрюкского района" </t>
  </si>
  <si>
    <t xml:space="preserve"> финансовое обеспечение деятельности подведомственных учреждений МКУ "ЦБ"", МКУ "МТО"</t>
  </si>
  <si>
    <t>ежемесячная выплата за выслугу лет - 2 человекам</t>
  </si>
  <si>
    <t>Муниципальная программа «Поддержка и развитие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в Краснострельском сельском поселении Темрюкского района»</t>
  </si>
  <si>
    <t xml:space="preserve"> финансовое обеспечение деятельности МБУК "Краснострельский КСЦ" для обеспечения выполнения муниципального задания. Выполнены работы по текущему ремонту ДК пос. Стрелка</t>
  </si>
  <si>
    <t>Муниципальная программа «Создание доступной среды для инвалидов и других маломобильных групп населения в Краснострельском сельском поселении Темрюкского района"</t>
  </si>
  <si>
    <t xml:space="preserve">Муниципальная программа "Эффективное муниципальное управление" </t>
  </si>
  <si>
    <t xml:space="preserve">Муниципальная программа "Социальная поддержка граждан" </t>
  </si>
  <si>
    <t>Муниципальная программа "Развитие, эксплуатация и обслуживание информационно-коммуникационных технологий"</t>
  </si>
  <si>
    <t>обслуживание сайта, сопровождение программ: программа 1 С (4 ед.) , антивирус Касперского (20 ед.), арммуниципал (1 ед), Гарант (3 ед.), АС-бюджет (1 ед.), VIP-NET (2 ед.), информационно-технологическое обеспечение АРМ Муниципал; обновление эл.подписи.</t>
  </si>
  <si>
    <t>Муниципальная программа "Обеспечение безопасности"</t>
  </si>
  <si>
    <t xml:space="preserve">Муниципальная программа «Комплексное развитие в сфере строительства, архитектуры и дорожного хозяйства» </t>
  </si>
  <si>
    <t>Муниципальная программа Вышестеблиевского сельского поселения "Поддержка и развитие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</si>
  <si>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Муниципальная программа "Молодежь"</t>
  </si>
  <si>
    <t>Муниципальная программа "Развитие культуры"</t>
  </si>
  <si>
    <t>Муниципальная программа "Развитие  физической культуры и массового спорта"</t>
  </si>
  <si>
    <t>Муниципальная программа «Поддержка социально ориентированных некоммерческих организаций»</t>
  </si>
  <si>
    <t xml:space="preserve">Вышестеблиевское сельское поселение                                                                                </t>
  </si>
  <si>
    <t>проведена топографическая съёмка</t>
  </si>
  <si>
    <t>сопровождение Электронного периодического справочника "Система Гарант", Проведение еженедельных профилакт. Работ с ПО, поддержка БПО и устранение сбоев,  сопровождение "1С",Сопровождение ПО для ведения похозяйственного учета,ТО оф. Сайта Администрации Новотаманского сельского поселения ,Заправки картриджей, замена фоторецепторного барабана картриджа, пусконаладочные работы локальной сети, сопровождение 1С:ИТСааС.</t>
  </si>
  <si>
    <t>выполнено: ливневая канализация по ул. Черноморская, ул. Юбилейная (переходы через автодороги) в пос. Таманский</t>
  </si>
  <si>
    <t>выполнено: характеристика рыбхозяйственной деятельности</t>
  </si>
  <si>
    <t>финансовое обеспечение деятельности администрации поселения, МКУ "Сенная ЦБ", МКУ "Маттехобеспечение Сенное", компенсационные выплаты членам ТОС - 6 человек, проведение технической инвентаризации объектов недвижимости, изготовление технических и кадастровых паспортов</t>
  </si>
  <si>
    <t>освещение деятельности администрации и Совета Сенного сельского поселения в средствах массовой информации (газета "Тамань") и на официальном сайте, приобретена информационная табличка (1 шт.)</t>
  </si>
  <si>
    <t>организация и проведение праздничных мероприятий</t>
  </si>
  <si>
    <t>приобретены дорожные знаки (52 шт.)</t>
  </si>
  <si>
    <t>приобретен рециклер асфальтобетона (1 шт.)</t>
  </si>
  <si>
    <t xml:space="preserve"> бесперебойное обеспечение программными средствами: количество обслуживаемых компьютеров 22 единиц, принтеров - 8 единиц, программных продуктов - 15 единиц</t>
  </si>
  <si>
    <t>проведение праздничных мероприятий</t>
  </si>
  <si>
    <t>финансовое обеспечение деятельности МБУК "Ильичевская ЦКС", Запорожская библиотечная система для выполнения муниципального задания</t>
  </si>
  <si>
    <t xml:space="preserve">Запорожское сельское поселение                          </t>
  </si>
  <si>
    <t xml:space="preserve">осуществлено финансовое обеспечение деятельности администрации поселения </t>
  </si>
  <si>
    <t>проведение оценки имущества; компенсационные выплаты ТОС (13 чел.)</t>
  </si>
  <si>
    <t>Муниципальная программа «Развитие, эксплуатация и обслуживание информационно-коммуникационных технологий администрации Сенного сельского поселения Темрюкского района»</t>
  </si>
  <si>
    <t>эксплуатации и обслуживанию информационно-телекоммуникационной инфраструктуры</t>
  </si>
  <si>
    <t>предоставлена субсидиия МБУ Тамань-Благоустройство" для выполнения муниципального задания. Вывоз ТКО с территории мест захоронения. Услуги по содержанию и отлову бездомных  животных</t>
  </si>
  <si>
    <t>приобретение дисковой бороны (1 ед.)</t>
  </si>
  <si>
    <t>финансовое обеспечение деятельности администрации поселения и подведомственных учреждений: МКУ "Запорожская ЦБ", МКУ "Материально-техническое обеспечение администрации Запорожского сельского поселения", МБУК "Ильчевская ЦКС", МБУК "Запорожская библиотечная система", МБУ "Благоустройство  и озеленение Запорожского сельского поселения Темрюкского района</t>
  </si>
  <si>
    <t>осуществлено финансовое обеспечение деятельности администрации поселения, МБУ "Голубицкая ЦБ"; тех.обслуживание, ремонт, услуги по ликвидации аварий газопровода.  Приобретены: канцтовары, картриджи, марки, системнный блок, отрытки и конверты</t>
  </si>
  <si>
    <t>поселению предоставлены иные межбюджетные трансферты на дополнительную помощь местным бюджетам для решения социально значимых вопросов местного значения на обустройство тротуара по ул. Красной (протяженностью 3,2 км), освоение средств запланировано на 3 квартал 2022 года</t>
  </si>
  <si>
    <t xml:space="preserve">финансовое обеспечение деятельности: администрации поселений и подведомственных  учреждений (МКУ "Новотаманская ПЭС, МКУ «Новотаманская ЦБ» ) </t>
  </si>
  <si>
    <t>Муниципальная программа "Противодействие коррупции в Новотаманском сельском поселении Темрюкского района на 2021- 2023 годы"</t>
  </si>
  <si>
    <t>Муниципальная программа "Пожарная безопасность в Новотаманском сельском поселении Темрюкского района на 2021-2023 годы"</t>
  </si>
  <si>
    <t>Муниципальная программа "Оформление прав на объекты недвижимости Новотаманского сельского поселения Темрюкского района" на 2021-2022 годы</t>
  </si>
  <si>
    <t xml:space="preserve">финансовое обеспечение деятельности учреждения для  выполнения муниципального задания МБУК "Новотаманский КСЦ"   </t>
  </si>
  <si>
    <t xml:space="preserve">Муниципальная программа "Реализация муниципальных функций, связанных с муниципальным управлением на 2022-2024 годы" </t>
  </si>
  <si>
    <t>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 с участием Курчанского сельского поселения Темрюкского района в рамках реализации муниципальной программы "Благоустройство территории Курчанского сельского поселения Темрюкского района на 2022-2024 годы"</t>
  </si>
  <si>
    <t>Муниципальная программа "Благоустройство территории Курчанского сельского поселения Темрюкского района на 2022-2024 годы"</t>
  </si>
  <si>
    <t>Муниципальная программа "Развитие, эксплуатация и обслуживание информационно-коммуникационных технологий администрации Курчанского сельского поселения Темрюкского района на 2022-2024 годы"</t>
  </si>
  <si>
    <t>выполнено обслуживание ПО</t>
  </si>
  <si>
    <t>Муниципальная программа "Обеспечение информационного освещения деятельности администрации Курчанского сельского поселения Темрюкского района на 2022-2024 годы"</t>
  </si>
  <si>
    <t xml:space="preserve">  сопровождение сайта</t>
  </si>
  <si>
    <t>Муниципальная программа "Пенсионное обеспечение за выслугу лет лицам, замещавшим муниципальные должности и должности муниципальной службы Курчанского сельского поселения Темрюкского района на 2022-2024 годы"</t>
  </si>
  <si>
    <t>Муниципальная программа "Компенсационные выплаты руководителям органов территориального общественного самоуправления Курчанского сельского поселения Темрюкского района на 2022-2024 годы"</t>
  </si>
  <si>
    <t>Муниципальная программа "Защита населения и территорий Курчанского сельского поселения Темрюкского района от чрезвычайных ситуаций на 2022-2024 годы"</t>
  </si>
  <si>
    <t>Муниципальная программа "Обеспечение первичных мер пожарной безопасности в Курчанском сельском поселении Темрюкского района на 2022-2024 годы"</t>
  </si>
  <si>
    <t>Муниципальная программа "Укрепление правопорядка, профилактика правонарушений, усиление борьбы с преступностью в Курчанском сельском поселении Темрюкского района на 2022-2024 годы"</t>
  </si>
  <si>
    <t>Муниципальная программа «Противодействие коррупции в органах местного самоуправления Курчанского сельского поселения Темрюкского района на 2022-2024 годы»</t>
  </si>
  <si>
    <t>Муниципальная программа "Управление и контроль за муниципальным имуществом и земельными ресурсами на территории Курчанского сельского поселения Темрюкского района на 2022-2024 годы"</t>
  </si>
  <si>
    <t>Муниципальная программа "Повышение безопасности дорожного движения на территории Курчанского сельского поселения Темрюкского района на 2022-2024 годы"</t>
  </si>
  <si>
    <t>Муниципальная программа «Поддержка малого и среднего предпринимательства в Курчанском сельском поселении Темрюкского района на 2022-2024 годы»</t>
  </si>
  <si>
    <t>Муниципальная программа "Развитие водоснабжения населенных пунктов Курчанского сельского поселения Темрюкского района на 2022-2024 годы"</t>
  </si>
  <si>
    <t>составлена сметная документация по замене водопроводных сетей и осуществление тех. контроля (западный микрорайон)</t>
  </si>
  <si>
    <t>Муниципальная программа "Газификация Курчанского сельского поселения Темрюкского района на 2022-2024 годы"</t>
  </si>
  <si>
    <t>Муниципальная программа "Развитие систем наружного освещения Курчанского сельского поселения Темрюкского района на 2022-2024 годы"</t>
  </si>
  <si>
    <t>приобретены светодиодные светильники (22  шт.)</t>
  </si>
  <si>
    <t>Муниципальная программа "Формирование современной городской среды Курчанского сельского поселения Темрюкского района на 2022 -2024 годы"</t>
  </si>
  <si>
    <t>Муниципальная программа "Молодежь Курчанского сельского поселения Темрюкского района на 2022-2024 годы"</t>
  </si>
  <si>
    <t>приобретено:  фоторамки (25 шт.), чернила цветные (6 шт.), фотобумага (1 шт.)</t>
  </si>
  <si>
    <t>Муниципальная программа "Развитие сферы культуры в Курчанском сельском поселении Темрюкского района на 2022-2024 годы"</t>
  </si>
  <si>
    <t xml:space="preserve">Муниципальная программа "Охрана и сохранение объектов культурного наследия, расположенных на территории Курчанского сельского поселения Темрюкского района на 2022-2024 годы" </t>
  </si>
  <si>
    <t>Муниципальная программа "Развитие массового спорта в Курчанском сельском поселении Темрюкского района на 2022-2024 года"</t>
  </si>
  <si>
    <t>Муниципальная программа "Формирование доступной среды жизнедеятельности для инвалидов в Курчанском сельском поселении Темрюкского района на 2022-2024 годы"</t>
  </si>
  <si>
    <t>Муниципальная программа "Капитальный ремонт и ремонт автомобильных дорог на территории Курчанского сельского поселения Темрюкского района на 2022-2024 годы"</t>
  </si>
  <si>
    <t>Муниципальная программа "Реализация муниципальных функций, связанных с муниципальным управлением в Старотитаровском сельском поселении Темрюкского района"</t>
  </si>
  <si>
    <t xml:space="preserve">финансовое обеспечение деятельности подведомственных учреждений: МКУ "Централизованаая бухгалтерия",  МКУ "ПЭЦ", МКУ "Центр муниципального заказа" </t>
  </si>
  <si>
    <t>выплата материального стимулирования народным дружинникам за участие в охране общественного порядка</t>
  </si>
  <si>
    <t>выполнено: установка дорожных знаков (29 шт.); содержание внутрипоселковых дорог. Приобретено: песчано-соляная смесь (10 тонн), щебень фракции 20х40 (205 м³), 40х70 (320 м³)</t>
  </si>
  <si>
    <t xml:space="preserve">Муниципальная программа «Поддержка и развитие малого и среднего предпринимательства в Старотитаровском сельском поселении  Темрюкского района»   </t>
  </si>
  <si>
    <t xml:space="preserve">Муниципальная программа  «Развитие жилищно-коммунального хозяйства в Старотитаровском сельском поселении Темрюкского района" </t>
  </si>
  <si>
    <t>Муниципальная программа "Сохранение, использование и охрана обьектов культурного наследия (памятников истории и культуры) местного значения, расположенных на территрии Старотиатровского сельского поселения Темрюкского района"</t>
  </si>
  <si>
    <t xml:space="preserve"> финансовое обеспечение деятельности МБУ ФОСК "Виктория", проведение  спортивно-массовые меропрития</t>
  </si>
  <si>
    <t>Муниципальная программа «Формирование доступной среды жизнедеятельности для инвалидов в Старотитаровском сельском поселении Темрюкского района"</t>
  </si>
  <si>
    <t>Государственная программа Краснодарского края "Формирование современной городской среды" с участием Темрюкского городского поселения Темрюкского района в рамках реализации муниципальной программы Темрюкского городского поселения Темрюкского района "Формирование комфортной городской среды Темрюкского городского поселения Темрюкского района на 2018-2024 годы"</t>
  </si>
  <si>
    <t>муниципальный контракт на благоустройство общественной территорий по адресу: г. Темрюк, парк им. Куемжиева заключен 25.03.2022 года, на общую сумму 13195,5 тыс.руб., срок выполнения работ - с даты заключения контракта по 31 октября 2022 года, со сроком полного исполнения обязательств МК по 30.12.2022 года. Было заключено допсоглашение от 30.03.2022 года на увеличение суммы МК на 408,1 тыс. рублей и составило 13603,5 тыс. рублей</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</si>
  <si>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"Обеспечение жильем молодых семей"</t>
  </si>
  <si>
    <t xml:space="preserve">свидетельства о праве получения социальной выплаты на приобретение жилого помещения или создание объекта индивидуального жилищного строительства выданы 2-м семьям </t>
  </si>
  <si>
    <t xml:space="preserve">Государственная программа Краснодарского края  "Региональная политика и развитие гражданского общества" с участием Темрюкского городского поселения Темрюкского района в рамках реализации муниципальной программы "Развитие сферы культуры" </t>
  </si>
  <si>
    <t>3. Государственная программа Краснодарского края «Развитие санаторно-курортного  и туристского комплекса»</t>
  </si>
  <si>
    <t>4. Государственная программа Краснодарского края «Развитие сельского хозяйства и регулирование рынков сельскохозяйственной продукции, сырья и продовольствия»</t>
  </si>
  <si>
    <t xml:space="preserve">5. Государственная программа Краснодарского края "Формирование современной городской среды" </t>
  </si>
  <si>
    <t>6. Государственная программа Краснодарского края "Региональная политика и развитие гражданского общества"</t>
  </si>
  <si>
    <t>Темрюкское (Национальный проект "Жилье и городская среда", Федеральный проект "Формирование комфортной городской среды" Региональный проект "Формирование комфортной городской среды")</t>
  </si>
  <si>
    <t>осуществлено финансирование деятельности МКУ "Централизованная бухгалтерия", финансовое обеспечение выполнения муниципального задания МБУ "Общественно-социальный центр", МБУ "Чистый город"</t>
  </si>
  <si>
    <t>расходы на развитие, эксплуатация и обслуживание информационно-коммуникационных технологий</t>
  </si>
  <si>
    <t>приобретено: рециркуляторы (15 шт.), антисептики (250 шт.), маски медицинские (200 шт.), термометры (2 шт.)</t>
  </si>
  <si>
    <t xml:space="preserve">осуществлено финансирование деятельности МКУ "Молодежный досуговый центр                </t>
  </si>
  <si>
    <t>поселению предоставлены иные межбюджетные трансферты на дополнительную помощь местным бюджетам для решения социально значимых вопросов местного значения на материально-техническое обеспечение МКУ «Городское объединение культуры»</t>
  </si>
  <si>
    <t>финансирование деятельности: МКУ "Городское библиотечное объединение", МКУ "Городское объединение культуры",  МАУ "Кинодосуговый центр Тамань" для выполнения муниципального задания</t>
  </si>
  <si>
    <t>финансирование МБУ "Спортивный клуб "Барс" для выполнения муниципального задания</t>
  </si>
  <si>
    <t>оказана финансовая поддержка 1 социально ориентированной некоммерческой организации</t>
  </si>
  <si>
    <t>приобретение щита пожарного в комплекте (1 ед. в комплекте)</t>
  </si>
  <si>
    <t>местный  бюджет</t>
  </si>
  <si>
    <t>краевой           бюджет</t>
  </si>
  <si>
    <t xml:space="preserve">краевой  бюджет </t>
  </si>
  <si>
    <t xml:space="preserve">краевой      бюджет </t>
  </si>
  <si>
    <t>краевой  бюджет</t>
  </si>
  <si>
    <t xml:space="preserve">краевой           бюджет </t>
  </si>
  <si>
    <t>краевой        бюджет</t>
  </si>
  <si>
    <t>краевой      бюджет</t>
  </si>
  <si>
    <t>краевой         бюджет</t>
  </si>
  <si>
    <r>
      <t>Краснострельское сельское поселение                  (</t>
    </r>
    <r>
      <rPr>
        <i/>
        <sz val="12"/>
        <rFont val="Times New Roman"/>
        <family val="1"/>
        <charset val="204"/>
      </rPr>
      <t xml:space="preserve">ГП КК  «Развитие культуры»,                                                           ГП КК «Развитие сельского хозяйства и регулирование рынков сельскохозяйственной продукции, сырья и продовольствия»)                                 </t>
    </r>
  </si>
  <si>
    <t xml:space="preserve">Сводная информация об исполнении муниципальных программ поселениями Темрюкского района                                                                                по состоянию на 01.07.2022 года       </t>
  </si>
  <si>
    <t xml:space="preserve">Сведения об исполнении расходных обязательствах, финансирование которых осуществляется из бюджетов всех уровней                                                                                                                                                                                                                            в рамках реализации муниципальных программ поселений Темрюкского района по состоянию на 01.07.2022 года              </t>
  </si>
  <si>
    <t xml:space="preserve">Информация об исполнении государственных программ Краснодарского края, реализуемых на территории поселений Темрюкского района  по состоянию на 01.07.2022 года </t>
  </si>
  <si>
    <t>содержание сайта, публикация в СМИ</t>
  </si>
  <si>
    <t>для проведения праздничных мероприятий: приобретены открытки (51 шт.),   цветы, баннеры (1 шт.), венки (3 шт.), флаги (13 шт.)</t>
  </si>
  <si>
    <t>выплаты руководителям ТОС - 3 человека</t>
  </si>
  <si>
    <t>агитационный материал (8 знаков, 20 табличек, 2000 листовок, 1 баннер на противопожарную тематику), информационные таблички (8 шт.), пожарный щит, лом, ведро, канцелярские товары для членов ДНД</t>
  </si>
  <si>
    <t>составлена сметная документация на ремонт памятников в ст. Ахтанизовской (3 шт.), приобретены сройматериалы для ремонта памятников</t>
  </si>
  <si>
    <t>выполнено: содержание подведомственного учреждения МКУ «Ахтанизовская ПЭС», отлов безнадзорных животных, услуги мехруки, откачка ливневых вод, перевозка труб, ремонт светодиодного экрана, осуществлены расходы на абонентскую плату за уличное освещение поселения, услуги по газоснабжению (Вечный огонь). Разработано: проектно-сметной документации для реализации инициативного проекта "Устройство детской игровой и спортивной площадки в станице Ахтанизовской на пересечении ул.Таманская и пер. Комсомольский", стройконтроль водопровода, схема газоснабжения ст. Ахтанизовской. Приобретено: зажимы (116 шт.), лента (150 м), клеммы (300 шт.), выключатель (21 шт.), провод (1 шт.), зажимы (57 шт.), кабель (200 м), светильники (50 шт.), скрепа (100 шт.), датчик феррон (2 шт.), стройматериалы для благоустройства, материальные запасы для замены крана</t>
  </si>
  <si>
    <t>выполнено: грейдирование, рытье ливневок, перевозка щебня, отсыпка щебнем, проверка ПСД; приобретено: щебень (420 куб. м)</t>
  </si>
  <si>
    <t>приобретено: сувенирная продукция (37 шт. термокружек) для впервые голосующих. Проведены мероприятия ко дню закрытия детской площадки</t>
  </si>
  <si>
    <t>финансовое обеспечение деятельности МБУК "Ахтанизовский КСЦ"  для выполнения муниципального задания. Выполнен ремонт ступенек, прилегающих к зданию ДК  ст. Ахтанизовской</t>
  </si>
  <si>
    <t xml:space="preserve">финансовое обеспечение деятельности: МКУ "Производственный Эксплутационный Центр", МКУ "Централизованной бухгалтерии"; покупка стеллажей в архив;оказаны услуги по переплету, компенсационные выплаты членам территориального общественного самоуправления (ТОСЫ - 6 чел.), покупка брошюр
</t>
  </si>
  <si>
    <t>оказаны услуги по проверке сметы обвоных каналов</t>
  </si>
  <si>
    <t>выполнено: очистка снега, покраска пешеходных переходов, спил и обрезка аварийных деревьев в зоне полосы дорог местного значения, грейдирование ям на дорогах; оказаны услуги по выдаче архивной документации, составление сметы на ремонт дороги</t>
  </si>
  <si>
    <t>поселению предоставлены иные межбюджетные трансферты на дополнительную помощь местным бюджетам для решения социально значимых вопросов местного значения на приобретение и установку детского игрового комплекса пос. Виноградный</t>
  </si>
  <si>
    <t>выполнено: организация сбора и вывоза мусора, обслуживание уличного освещения , взносы на кап.ремонт, работы по планировке, отсыпка площадки для установки детского спорткомплекса, планировка, отсыпка площадки для установки детского спорткомплекса, монтажные работы по установке детского игрового комплекса, мягкое покрытие площадки под детский игровой комплекс,  экспертизы, пробы радиации, услуги по проверке сметы, получено экспертное заключение радиационного обследования блочно-модульной котельной; дератизация и дезинсекция парков, скверов; оказание услуг по топосьемке, изьятию хищных животных, скашиванию сорной растительности, скашиванию газонов, составлению сметы на тротуары, разработке проектно-сметной документации спортивной площадки в п. Виноградном; аренда автовышки; инжиринговые услуги по проектной документации и инженерно-изыскательных работ; услуги по гос.экспертизе проверки сметы по стоимости блочно-модульной котельной. Приобретено: гимнастический комплекс, светодиодные лампы (80 шт), светодиодные светильники (16 шт.), таймеры на динрейку (4 шт.), замочки (5 шт.), счетчик (1 шт), светильник (3 шт), кабель (30 м),  изоленты</t>
  </si>
  <si>
    <t>приобретено: флаги (51 шт.), бумаги (9 уп.), диски (58 шт.), папки (85 шт.), файлы (10 уп.), ручки (25 шт.), книги учета (5 шт.); трудоустройство несовершеннолетних граждан</t>
  </si>
  <si>
    <t>поселению предоставлены иные межбюджетные трансферты на дополнительную помощь местным бюджетам для решения социально значимых вопросов местного значения на капитальный и текущий ремонт здания СДК пос. Виноградный</t>
  </si>
  <si>
    <t>финансовое обеспечение деятельности МБУК «Вышестеблиевская Централизованная Клубная Система" в рамках выполнения муниципального задания; выполнено техприсоединение к сети газораспределения (Вечный огонь)</t>
  </si>
  <si>
    <t>приобретены спортивные товары: мяч (1 шт.), гантели (6 шт.), диск.обр. (2 шт), грамоты (12 шт.), кубьки (2 шт.); питание спортсменов</t>
  </si>
  <si>
    <t>8 публикаций в газете "Тамань", техническое сопровождение WEB сайта администрации Запорожского сельского поселения</t>
  </si>
  <si>
    <t>проведено межевание объектов (5 шт.)</t>
  </si>
  <si>
    <t>выполнен текущий ремонт дороги по ул.Фестивальной в пос.Батарека (0,250 км)</t>
  </si>
  <si>
    <t>приобретено и установлено дорожные знаки (18 шт.), обновлены  дорожные разметки согласно дислокации, изготовлены искуственные неровности (4 шт.)</t>
  </si>
  <si>
    <t>приобретены баннеры (4 шт.)</t>
  </si>
  <si>
    <t>приобретено и заменено линий уличного освещения на  СИП (230 м), ламп уличного освещения (50 шт.); изготовлено ограждение парка в ст-це Запорожская; финансовое обеспечение деятельности МБУ "Благоустройство и озеленение Запорожского сельского поселения Темрюкского района" для выполнения муниципального задания</t>
  </si>
  <si>
    <t>выполнен ремонт памятника в пос. Ильич (1 шт.)</t>
  </si>
  <si>
    <t>обслуживание системы видеонаблюдения,  приобретен баннер (1 шт.), изготовлены таблички (10 шт.)</t>
  </si>
  <si>
    <t>приобретены листовки (57 шт.)</t>
  </si>
  <si>
    <t>приобретены листовки (40 шт.)</t>
  </si>
  <si>
    <t>финансовое обеспечение  МБУК "Сенная ЦКС" в рамках выполнения муниципального задания</t>
  </si>
  <si>
    <t>приобретен парклета в пос. Сенной</t>
  </si>
  <si>
    <t xml:space="preserve">Сенное   </t>
  </si>
  <si>
    <t>оплата услуг связи, интернет, информац-технолог. обеспечение АРМ «Муниципал»;  программное обеспечение Крипто Про, ООО "Компания АПИ "Гарант", ООО "Рус-ЭЛКОМ"1 С Предприятие, заправка картриджей; выполнение работы по изготовлению газеты "Станичная газета"; обслуживание сайта администрации</t>
  </si>
  <si>
    <t>приобретение флагов (10 шт.), приобретение баннеров (4 шт.), приобретение наклеек и плакатов (50 шт.), подарочные карты (10 шт.)</t>
  </si>
  <si>
    <t>техническое обслуживание газопровода к пер. Юность, выполнение кадастровых работ</t>
  </si>
  <si>
    <t>финансовое обеспечение деятельности подведомственного учреждения МБУ "Организация системы благоустройства", отлов и иммобилизация безнадзорных животных, тех. обслуживание мемориала, содержание мест захоронения; приобретено: забор для администрации, выполнена замена светильников уличного освещения (65 шт.), лапм (150 шт.), расходные материалы (клип-зажм, патрон фарфоровый, пускатель), сигнальнын конусы (10 шт.)</t>
  </si>
  <si>
    <t>выполнено: отсыпка щебнем дорог в станице Фонталовская, посыпка дорожного полотна солью, песком в пос.Кучугуры, станице Фонталовская, услуги катка, автогрейдера, экскаватора-погрузчика, составление сметной документация ямочному ремонту автодорог поселения (7 объектов), ямочные (7 объектов) и текущие (2 объекта) ремонты автодорог поселения, услуги автогрейдера для чистки каналов (траншей) в п.Кучугуры, пос.Юбилейный, п.Волна Революции, составление сметной документации и НМЦК по ремонту автодорог поселения (3 объекта)</t>
  </si>
  <si>
    <t>выполнено: составление сметной документации, начисление НМЦК по объекту: "Строительство тротуара по ул. Ленина от ул. Дружба до ул. Азовская в пос. Кучугуры", установка исскуственных неровностей (20 шт.), дорожных знаков (20 шт.), стойки для дорожных знаков (10 шт.) на автомобильной дороге местного значения в п.Кучугуры, нанесение линий разметки пешеходных переходов в пос.Кучугуры, в ст.Фонталовская, в пос.Юбилейный; составление сметной документации и устройство тротуаров по  Ленина от Азовская до пер.Азовский п.Кучугуры</t>
  </si>
  <si>
    <t>выполнено: уборка улиц в п.Юбилейный, в п.Кучугуры, вывоз ТКО, благоустройство, дератизация мест захоронений (4 объекта), очистка улиц от снега, изъятие синатропных (хищных) животных (30 ед.), ремонт спортивной площадки в ст.Фонталовская, ремонт ограждения в ст.Фонталовская, акарацидная обработка мест общего пользоания: детская площадка (3 шт.), разработана ПСД по объекту: "Благоустройство общественной территории по адресу: пос.Кучугуры, по ул. Береговая от ул.Красная до ул.Ленина"</t>
  </si>
  <si>
    <t xml:space="preserve"> проведены инженерно-геологические, инженерно-гидрометеорологические, инженерно-геодезические (топографические) изыскания по объекту: "Отведение ливневых сточных вод в пос.Кучугуры"</t>
  </si>
  <si>
    <t>произведена оплата электроэнергии; выполнен текущий ремонт (обслуживание уличного освещения) в ст.Фонталовская в п. Кучугуры; приобретена электротехническая продукция (светодиодные светильники (62 шт.), лампы накаливания, кронштейны (72 шт.), кабеля, крепления, зажимы (100 шт.), электрокабель (100 м); разработана проектно-сметной документация по объекту: "пос.Кучугуры, по ул. Береговая от ул.Красная до ул.Ленина</t>
  </si>
  <si>
    <t>финансовое обеспечение деятельности МБУ "Благоустройство и озеленение Сенное" в рамках выполнения муниципального задания; произведены расходы по содержанию уличного освещения. Приобретен самосвал. Благоустройство зоны отдыха  ул. Набережная/ пер. Таманский - 40 м2</t>
  </si>
  <si>
    <t xml:space="preserve"> финансовое обеспечение деятельности МБУ "Старотитаровский КСЦ"  для обеспечения выполнения муниципального задания, проведение культурно-массовых мероприятий, выделена субсидия МБУК "Сенная ЦКС"  на приобретение электрооборудования</t>
  </si>
  <si>
    <t>услуги по составлению сметной документации, произведен текущий ремонт памятников в п. Сенной (2 шт.)</t>
  </si>
  <si>
    <t>трудоустроены несовершеннолетние дети (8 чел.)</t>
  </si>
  <si>
    <t>выполнено: монтаж наружного и внутреннего освещения, устройство перильных ограждений, установка дверей, устройство подвесных потолков, монтаж кровельного покрытия, подшивка козырька, устройство потолка зрительного зала, устройство навесов, кондиционирование, вентиляция, оплата за приобретение корпусной мебели, одежды сцены по объекту: Капитальный ремонт здания ДК в п. Кучугуры; текущий ремонт в ДК п.Юбилейный</t>
  </si>
  <si>
    <t>составлена сметная документация по объекту: "Ремонт объекта, ремонт тротуаров на объекте культурного наследия: "Братская могила 699 советских воинов" в ст. Фонталовская</t>
  </si>
  <si>
    <t>приобретены спорт. товары: сетки гандбольные (4 шт.), баскетбольные (1 шт.)</t>
  </si>
  <si>
    <t>осуществлено техническое обслуживание тревожной и пожарной сигнализации и системы оповещения и управления эвакуацией людей при пожаре, охрана объекта с КТС - ежемесячно;  заправка картриджей, приобретение картриджа, изготовление фотоальбома, подшивка документов, оплата почтовых расходов</t>
  </si>
  <si>
    <t>выполнен ремонт тротуара по ул. Широкой от ул. Пионерской до ул. Строительной в пос. Светлый Путь Ленина (0,385 км) (на общую сумму 1573,3 тыс. рублей, из них 117,3 тыс. рублей дополнительно выделены за счет средств местного бюджета, которые не предусмотрены соглашением о выделении поселению субсидии)</t>
  </si>
  <si>
    <t xml:space="preserve">осуществлено финансовое обеспечение деятельности администрации поселения, оплата телефонной связи и доступ интернет, коммунальных услуг, приобретение канц. товаров, геральдической продукции, комплектующих материалов к ПК; обслуживание пож. сигнализации; ТО газового оборудования; приобретение конвертов (180 шт.); подписка на периодические издания; прошивка документов для сдачи в архив; уплата иных платежей; повышение квалификации (1 чел.) </t>
  </si>
  <si>
    <t>выполнено: геодезические работы, разработка документации в отношении земельного участка в п. Прогресс: вынос точек и установка межевых знаков, акт выноса границ, разработка схемы размещения границ земельного участка на кадастровом плане территории; топографичесеские услуги съемок участков дорог</t>
  </si>
  <si>
    <t>выполнено: оплата коммунальных услуг здания КБО; обслуживание сетей газораспределения; приобретен насос (1 шт.), косилка ротационная (1 шт.); изготовлен экологический паспорт (1 шт.)</t>
  </si>
  <si>
    <t>выполнено: изготовление сметной документации и оплата услуг тех. надзора,  работы по содержанию дорог поселения, топосьемка ул. Школьной, ямочный ремонт ул. Красной и ул. Кирова, ул. Октябрьская; приобретено: дорожные знаки (16 шт.), песок (20 м3), соль техническая (5 т), краска дорожная (140 кг)</t>
  </si>
  <si>
    <t>выполнено: осуществлены расходы за абонентское обслуживание по уличному освещению; содержание мемориала "Вечный огонь"; уборка стихийных свалок; работы на территории кладбищ; ремонт и покраска детских площадок, ограждений, перил, малых архитектурных форм и др. элементов благоустройства; покос сорной растительности, работы на территории кладбища, дезинсекция прочие работы; отлов безнадзорных животных (20 ед.); приобретено: строительный и покрасочный материал, бочка для полива (1 шт.)</t>
  </si>
  <si>
    <t>финансовое обеспечение деятельности МАУ "Культура плюс" для выполнения муниципального задания; изготовлен баннер (2 шт.); приобретено: фоторамки (20 шт.), ватман (15 шт.), открытки (110 шт.)</t>
  </si>
  <si>
    <t>выполнен ремонт ул. Молодежной в пос. Светлый путь</t>
  </si>
  <si>
    <t>поселению предоставлены иные межбюджетные трансферты на дополнительную помощь местным бюджетам для решения социально значимых вопросов местного значения на ремонт арт скважины № 78942 (район кирпичного завода в ст. Курчанской). Выполнение работ запланировано до 20.07.2022  года. Составлена сметная документация по заменен водопроводных сетей</t>
  </si>
  <si>
    <t>приобретение материалов: лампы светодиодные (221 шт.), кронштейн (47 шт.), переходник (46 шт.), счетчик (4 шт.); пломбиратор (3 шт.)</t>
  </si>
  <si>
    <t>составлена смнтная документация "Парк ст. Курчанская"</t>
  </si>
  <si>
    <t>приобретение спортивного инвентаря: мяч (7 шт.), сетка гандбольная (2 шт.), сетка футбольная (2 шт.), ворота футбольные (2 шт.)</t>
  </si>
  <si>
    <t>финансовое обеспечение администрации поселения, МКУ "Таманская ЦБ", МКУ "Материально-техническое обеспечение Таманского сельского поселения Темрюкского района", МКУ "Управление муниципальными закупками. Услуги: страхование транспортных средств (1 единица), оплата сети интернет, телефонной связи, медосмотра сотрудников ЦБ (6 чел.),  изготовление полиграфической продукции (бланки 1000 шт). Приобретено: ГСМ, канцтовары</t>
  </si>
  <si>
    <t>приобретено: фоторамки  (150 шт.), поздравительные буклеты (30 шт.), цветов (1365 шт.), футболки (50 шт.)</t>
  </si>
  <si>
    <t>поставка и установка камер видеонаблюдения (12 шт.), приобретение комутатора  для камер видонаблюдений</t>
  </si>
  <si>
    <t>Государственная программа Краснодарского края «Региональная политика и развитие гражданского общества» с участием Сенного сельского поселения Темрюкского района в рамках реализации муниципальной программы "Благоустройство территории Сенного сельского поселения Темрюкского района"</t>
  </si>
  <si>
    <t>Государственная программа Краснодарского края «Региональная политика и развитие гражданского общества» с участием Таманского сельского поселения Темрюкского района в рамках реализации муниципальной программы "Благоустройство территории Таманского сельского поселения Темрюкского района"</t>
  </si>
  <si>
    <t>муниципальный контракт на приобретение лавочек с навесом и урной  (2 шт.) с последующей установкой в ст.Тамань по ул.Мичурина заключен 24.06.2022 года на сумму 212,5 тыс.рублей. Срок выполнения обязательств, согласно муниципального контракта, 23.08.2022 года. В соответствии с условиями МК перечислен аванс 30%</t>
  </si>
  <si>
    <t xml:space="preserve">Таманское   </t>
  </si>
  <si>
    <t>проведение анализа воды в море набережной; актуализация схем водоснабжения</t>
  </si>
  <si>
    <t>трудоустройство несовершеннолетних  (на перод весенних каникул трудоустроено 4 человека, на период летних каникул 7 человек)</t>
  </si>
  <si>
    <t>оплата транспортировки  газа к "Вечному огню"; техобслуживание  газоснабжения "Мемориал боевой славы", Вечный огонь; выполнен ремонт памятника (1 шт)</t>
  </si>
  <si>
    <t xml:space="preserve">Таманское сельское поселение                                (ГП КК «Региональная политика и развитие гражданского общества»)                                                                    </t>
  </si>
  <si>
    <t>осуществлено информационное освещение нормативно-правовых актов администрации Новотаманского сельского поселения Темрюкского района газета «Тамань» на основании выставленных счетов на оплату</t>
  </si>
  <si>
    <t>выполнено: уличное освещение (оплата за электроэнергию), озеленение территории (содержание парков, скверов;сбор и вывоз веток; обрезка деревьев; ),  текущее содержание территории (уборка территории, тротуаров, дорожек; вывоз мусора), дератизация парковых зон и мест захоронений, услуги по организации и выполнению мероприятий по отлову, транспортировке, содержанию в приюте, стерилизации (кастрации), безнадзорных животных (собак) на территории Новотаманского сельского поселения.</t>
  </si>
  <si>
    <t>Муниципальный контракт на выполнение проектно-изыскательных работ по объекту "Строительство канализационной сети в пос. Веселовка" (Этап 2) заключен 11.05.2021 года на сумму 4600,0 тыс. рублей, со сроком выполнения работ  до 30.11. 2021 года, со сроком полного исполнения обязательств по МК до 31.12.2021 года. В соответствии с допсоглашением к МК от 01.03.2022 года - продлен срок исполнения муниципального контракта (до полного исполнения обязательств по МК). В настоящее время утвержден проект планировки. 
- 2 точки под КНС поставлены на кадастровый учет и переданы в администрацию Новотаманского сельского поселения Темрюкского района;
- 1 точка находится на этапе перевода целевого назначения земельного участка под коммунальное обслуживание; - 1   точка переведена в целевое использование - коммунальное обслуживание, Новотаманского сельского поселения в постоянное бессрочное пользование. В администрацию Темрюкского района направлено заявление о передаче земельного участка 23:30:0703006:1502 в постоянное бессрочное пользование Новотаманского сельского поселения Темрюкского района. На этапе экспертизы документы переданы на доработку</t>
  </si>
  <si>
    <t xml:space="preserve"> осуществлено финансовое обеспечение МБУ "Голубицкая ПЭС" на выполнение муниципального задания. Выполнено: дератизация и уборка кладбища, администрации, водозабора; благоустройство, аккарицидная  обработка территории; отлов животных (10 шт.); оплата ТКО; проектные работы "Благоустройство стадиона", услуги манипулятора (перевозка соли), перевозка грунта; покос травы машиной (274,9 тыс. м2); устройство тротуара,  по ул. Советская 56 (59 м) в рамках капитального ремонта водопроводной сети по ул.Степной (выполнены земляные работы, прокладка трубы д 250 длина (334 м), укладка отвода д 160 длина (64 м), монтаж колодцев); текущий ремонт артскважины 58331 (реагентная обработка, промывка песчаной пробки); геологический отчет; текущий ремонт скважины 65914 (промывка песчаной пробки);  текущий ремонт скважины 58332; капитальный ремонт водопроводной сети по ул.Степной (доп.работы); Капитальный ремонт водопроводной сети по ул.Советской от дома №141 дл №203 (переврезка абонентов) (200 м). Приобретено: электроподстанция к стелле, бензопила (1 шт.), бензокосилка (1 шт.), косилка (1 шт.), песок (30 м3),  водопроводная труба (416 м), замена ламп уличного освещения (100 шт.), светильники (53 шт.), труба (2,85 т), насосы погружные (8 шт.); гипохлорит натрия (1592 кг),  кран, муфта, труба (100 м) (ул.Рабочая); счетчик на скважину №6; комплектующие для водоснабжения</t>
  </si>
  <si>
    <t>муниципальный контракт на выполнение капитального ремонта здания ДК в ст.Голубицкой, по ул. Красная, 108 заключен 27.04.2021 года, на общую сумму  31994,0 тыс. рублей, со сроком выполнения работ до 31.12.2021 года. со сроком исполнения обязательств - до 31.03.2022 года. Исполнение муниципального контракта выполняется поэтапно: в 2021 году был выполнен 1 этап на сумму 22840,9 тыс. рублей.  2 этап запланирован на 2022 год на 23533,5 тыс. рублей. 1 апреля 2022 года заключен муниципальный контракт на сумму 21998,3 тыс. рублей, со сроком выполнении работ до 15.11.2022 года, со сроком исполнения обязательств - до 20.02.2023 года. 07.06.2022 года заключено доп. соглашение на сумму 27659,6 тыс. рублей (23533,5 тыс.руб. - средства 2022 года, 4125,6 тыс.руб. - средства 2021 года, оплачен аванс в сумме 5531,9 тыс. рублей за счет средств 2021 года). На 01.07.2022 заключены и исполнены МК с единственным поставщиком (подрядчиком) на проведение дополнительных работ и приобретение материалов на 3967,5 тыс. рублей. Остаток средств на 01.07.2022 года -  1060,0 тыс. рублей не исполнен</t>
  </si>
  <si>
    <t>Государственная программа Краснодарского края «Формирование современной городской среды» с участием Голубицкого сельского поселения Темрюкского района в рамках реализации муниципальной программы Формирование комфортной городской среды Голубицкого сельского поселения Темрюкского района"</t>
  </si>
  <si>
    <t>муниципальный контракт на благоустройство прилегающей территриии МБУ "Голубицкий КСЦ" заключен 07.07.2022 года  на общую сумму 12942,7 тыс. рублей (средства предоставлены в рамках 2-х ГП "Формирование современной городской среды", "Региональная политика и развитие гражданского общества") срок исполнения работ 02.12.2022 года, срок исполнения обязательств 31.01.2023 года, остаток в сумме 1209,8 тыс. рублей будет использован на приобретение материалов</t>
  </si>
  <si>
    <t>изготовлено 13 выпусков газеты "Голубицкий Вестник", содержание WEB- сайта, выплаты руководителям ТОС (5 чел.)</t>
  </si>
  <si>
    <t>Государственная программа Краснодарского края «Региональная политика и развитие гражданского общества» с участием Голубицкого сельского поселения Темрюкского района в рамках реализации муниципальной программы Голубицкого сельского поселения Темрюкского "Развитие жилищно-коммунального хозяйства"</t>
  </si>
  <si>
    <t>приобретено: кресла в зрительный зал (1071,8 тыс. рублей), видеопроэкционное оборудование (экран настенного с электроприводом и растяжками) (592,7 тыс. рублей), мультимедийное оборудование для зрительного зала (598,7 тыс. рублей), одежда сцены (ткань) (598,8 тыс. рублей), звукоусиливающая аппаратура (двухантенное головное устройство)(90,2 тыс. рублей), световое оборудование (166,4 тыс. рублей); оказаны услуги по пошиву одежды сцены из ткани заказчика (551,2 тыс. рублей). Дополнительно из средств местного бюджета выделено финансирование  которое не предусмотрено соглашением о выделении поселению субсидии в сумме 299,1 тыс. рублей</t>
  </si>
  <si>
    <t xml:space="preserve"> выполнено: текущий ремонт дорог:  ул.Восточная, ул. Курортной, ул. Набережной, ул. Школьной, ул. Высотной, ул. Спортивной, пер. Азовскому, пер. Песчаному, ул. Восточной, ул. Чайкинской, ул. Степной, ул. Прибрежной, ул. Красной, пер Приморский, пер. Клубному, пер. Лиманному, пул.Советская, ул.Школьная, ул.Зеленая (4,2 км); оплачены услуги техники по содержанию дорог (чистка ливневок, перевозка песка и щебня, планировка); выполнен ремонт 10 элементов на 2 искусственных неровностях. Приобретено: песок (50м3), песок (20м3), щебень (50м3),  щебень (800 м3), щебень 20/40 (50 м3), 70/150 (120 м3), трубы для прокладки ливневой канализации (50 м), соль (8 т), дорожные знаки (87 шт.), трубы для знаков. Пройдена экспертиза ПСД "Капитальный ремонт дорог"; разработка проектной и рабочей документации по объекту: «Капитальный ремонт сети автомобильных дорог (ул. Северная от ул. Спортивной до пер. Базарный, пер. Базарный от ул. Северной до ул. Советской, ул.Советская от пер.Базарный до пер.Песчаный, пер. Песчаный от ул.Советская до ул.Набережная, ул.Школьная от д.№58 до пер.Базарный). Нанесена горизонтальная дорожная разметка на ул. Красная, ул. Курортная, ул. Восточная, пер.Приморский, ул. Советская, пер. Клубный, пер. Садовый. Установлены ливневые трубы а/ц 300-5 м по ул.Российской</t>
  </si>
  <si>
    <t>финансовое обеспечение деятельности администрации; проведение оценки недвижимости помещения администрации - 1 ед.; ремонт аварийного освещения в здании администрации - 1 ед.; ремонт архива в здании администрации - 1 ед., приобретены материалы для ремонта</t>
  </si>
  <si>
    <t>приобретены: открытки (186 шт.), буклеты (83 шт.)</t>
  </si>
  <si>
    <t>осуществлено информационное освещение документации в пермодических изданиях</t>
  </si>
  <si>
    <t>приобретен стенд (1 шт.)</t>
  </si>
  <si>
    <t>приобретены информационные таблички (5 шт.)</t>
  </si>
  <si>
    <t>проведены топографо-геодезические работы (1 услуга)</t>
  </si>
  <si>
    <t>выполнено: услуги грейдера (17 часов); услуги по расчистке снега (72 часа); услуги по очистке обочин и кюветов; услуги экскаватора (8 часов); услуги погрузчика; приобретение щебня (202 м3); восстановительный ремонт ливнеотводов по пер. Кузнечному, ул. Советской, ул. Мира, ул. Мичурина в пос. Стрелка; изготовлены сметы (5 шт.); выполнен ямочный ремонт; нанесена дорожная разметка (0,277 км)</t>
  </si>
  <si>
    <t>приобретен баннер (1 шт.)</t>
  </si>
  <si>
    <t xml:space="preserve">выполнено: ремонт и содержание дорог, тротуаров, составление сметной документации. Ремонт тротуаров в пос.Волна. Демонтаж бетонных конструкций. Кап.рем. тротуаров. Поул.Таманской, Набережной, Ленина, Школьной в п.Волна. Переукладка люков. Кап.рем. тротуаров. Поул.Таманской, Набережной, Ленина, Школьной в п.Волна. Укладка геотекстиля. Кап.рем. тротуаров. Поул.Таманской, Набережной, Ленина, Школьной в п.Волна. Строительный контроль по кап.рем.тротуаров за работами ООО"ГорЗеленСтрой". Отсыпка щебнем ул.Марата от д.31 до ул.К.Либкнехта. Отсыпка дорог, ул.Островского от улМарата до ул.Косоногова. Отсыпка дорог, ул.Островского от улМарата до ул.Косоногова. Смета ремонт тротара по ул.Октябрьская. ПСД "Устройство тротуара по ул.Марата от ул.К.Либкнехта до 8-й Гвардейской". Подготовка основания на автостоянке по ул.Лермонтова №2. Устройство дорожной одежды на автостоянке по ул. Лермонтова №2.  ;  капит.ремонт ул.Первомайская от ул.Пролетарская до ул.Карла Маркса   (общая протяжённость дорог отсыпанных щебнем дорог  4,63 км, ремонт тротуара ул.Октябрьская 429м, общая площадь отремонтированных тротуаров пос.Волна 2000 кв.м)
</t>
  </si>
  <si>
    <t>осуществлено финансовое обеспечение деятельности подведомственного  учреждения МБУ "ЖКХ-Комбытсервис"; выполнено: произведена оплата за уличное освещение; приобретено электротоваров - 65 ед.; вывоз ТБО с кладбищ; спил и вывоз деревьев (48ч/ч, 24 часа работа трактора); обслуживание системы видеонаблюдения; изготовление табличек и аншлагов; приобретена снегоуборочная техника - 1 ед.; подготовка смет по благоустройству - 2 шт.; подготовка проекта визуализации - 1 шт.</t>
  </si>
  <si>
    <t>приобретены подарки (4 шт.)</t>
  </si>
  <si>
    <t>выполнен ремонт памятников истории и культуры (2 шт.)</t>
  </si>
  <si>
    <t>оказана финансовая поддержка некоммерческим организациям (Темрюкская районная организация ветеранов (пенсионеров, инвалидов) войны, труда, Вооруженных сил и правоохранительных органов (первичная ветеранская организация п.Стрелка)</t>
  </si>
  <si>
    <t>для проведения праздничных мероприятий приобретено: открыток (950 шт.), приглашений (100 шт.), подарочных сертификатов (45 шт.), букетов цветов (200 шт.), подарочных наборов (36 шт.)</t>
  </si>
  <si>
    <t>публикация нормативно-правовых актов и информационных сообщений о деятельности органов местного самоуправления Темрюкского городского поселения Темрюкского района  (87035 см2 информационных материалов)</t>
  </si>
  <si>
    <t>оказаны услуги по проведению курса повышения квалификации, принято участие в вебинаре</t>
  </si>
  <si>
    <t>выплаты руководителям ТОС - 11 человек, размер компенсационной выплаты в месяц - 6000 рублей. Выплачены денежные поощрения победителям ежеквартального конкурса "Лучший орган ТОС Темрюкского городского поселения Темрюкского района" за 4 квартал 2021 года, 1 квартал 2022 года</t>
  </si>
  <si>
    <t>проведена рыночная оценка объектов муниципального имущества (18 ед.); подготовлены тех. планы (6 ед.)</t>
  </si>
  <si>
    <t>выполнены работы по подготовке схемы расположения земельного участка и межевого плана по образованию земельного участка (14 шт.); по подготовке схемы расположения земельного участка на кадастровом плане территории-ситуационного плана и координированию границ земельных участков (7 шт.); по выносу характерных точек границ объекта недвижимости в натуру в отношении земельных участков (2 шт.); по проведению оценки рыночной ставки арендной платы за пользование земельным участком (2 шт.)</t>
  </si>
  <si>
    <t xml:space="preserve">1) Обеспечение бесперебойного электроснабжения уличного освещения - 100%; 2) Оказание услуг по ликвидации несанкционированных мест размещения твердых коммунальных отходов- 100%; 3) Услуги по изъятию с территории ТГП ТР синантропных хищных животных представляющих угрозу жизни, здоровью и имуществу граждан (331 шт.); 4) Бесперебойное газоснабжение Братского кладбища - 100 %. 5) Выполнены работы по текущему ремонту благоустройства территории по адресу г.Темрюк, ул.Розы Люксембург, зем.участок 6 Б; дератизация территории сквера им.Ленина; проведению мероприятий по предупреждению возникновения заболеваний лихорадкой Зика, западного Нила, малярией и других паразитарных болезней на территории Темрюкского городского поселения Темрюкского района; изготовлены скамейки (23 шт.). Заключены и находятся на исполнении муниципальные контракты на техническое обслуживание, ремонт, услуги по локализации и ликвидации аварий, аварийно-диспетчерское обслуживание сетей газораспределения/газопотребления Братского кладбища советских воинов погибших в боях с фашисткими захватчиками, 1942-1943 годы, г.Темрюк,ул.Бувина, мемориал вечный огонь; на осуществление строительного контроля за выполнением работ по объекту "Строительство наружного освещения по ул.Шапова в г.Темрюке"; на осуществление строительного контроля по объекту "Строительство наружного освещения по ул.Мороза в г.Темрюке"; на строительство наружного освещения по ул. Шапова в г. Темрюке; на строительство наружного освещения по ул. Мороза в г. Темрюке; на благоустройство территории по адресу: г. Темрюк, ул. Ленина, 63; на осуществление строительного контроля за выполнением работ по объекту: "Благоустройство территории по адресу: г.Темрюк, ул.Ленина, 63; на приобретение светодиодных гирлянд (30 шт.) </t>
  </si>
  <si>
    <t xml:space="preserve">заключен контракт на организацию ритуальных услуг в кол-ве 15 ед. (срок исполнения до 31.12.2022 года), захоронено безродных - 7 чел.                                                   </t>
  </si>
  <si>
    <t>выполнены разбивочные работы и внутренняя разбивочная сеть на объекте: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ул.Первомайской, д.39/1 в г.Темрюке.                                                           Заключены и находятся на исполнении контракты на: оказание услуг по проведению строительного контроля за строительством объекта: "Строительство системы водоподготовки для Курчанского водозабора и водовода от насосной станции 2-го подъема Курчанского водозабора до распредилительной камеры на ул.Первомайской д39/1 в г.Темрюке на сумму 3 413,0 тыс. рублей; оказание услуг по осуществлению авторского надзора за строительством объекта: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по ул. Первомайской, д.39/1 в г.Темрюке на сумму 197,4 тыс. рублей</t>
  </si>
  <si>
    <t>муниципальный контракт на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д. 39/1 в г. Темрюке заключен 01.04.2022 года, на общую сумму 538100,0 тыс.руб. (из них 98684,2 тыс. рублей - лимиты 2022 года, 439415,8 тыс.рублей - лимиты 2023 года), срок выполнения работ - с даты заключения контракта до 30 ноября 2023 года, со сроком полного исполнения обязательств МК до полного исполнения сторонами своих обязательств по контракту. Этот муниципальный контракт расторгнут 22.04.2022 года, и заключен 27.04.2022 года с этим же поставщиком на сумму 538078,6 тыс. рублей  (из них 98684,2 тыс. рублей - лимиты 2022 года, 439394,4 тыс.рублей - лимиты 2023 года). Срок выполнения работ - с даты заключения контракта до 30 ноября 2023 года, со сроком полного исполнения обязательств МК до полного исполнения сторонами своих обязательств по контракту. Перечислен авансовый платеж в размере 50% в соответствии с соглашением</t>
  </si>
  <si>
    <t>оказаны услуги по приему поверхностных дождевых и талых сточных вод на территории ТГП ТР (42328,6 м3). Заключен и находится на исполнении контракт на оказание услуг по приему поверхностных дождевых и талых сточных вод на территории ТГП ТР (срок исполнения по 31.12.22 года)</t>
  </si>
  <si>
    <t>предоставлена субсидия МБУ "ОСЦ" на благоустройство парка им. А.С. Пушкина по адресу: Краснодарский край, Темрюкский район, г.Темрюк, ул.Розы Люксембург.  Заключен и находится на исполнении контракт на осуществление строительного контроля по объекту "Благоустройство общественной территории по адресу г.Темрюк парк им.Куемжиева</t>
  </si>
  <si>
    <t>мероприятие выполнено.                                                                                   Выполнено восстановление 1 воинского захоронения (восстановление (ремонт, благоустройство) воинского захоронения "Братская могила 102 советских воинов, погибших в боях с фашистскими захватчиками, 1942-1943 годы, г. Темрюк, воинское кладбище (муниципальный контракт заключен на сумму 969,0 тыс.рублей, и расторгнут 30.06.2022 года на сумму 107,2 тыс. рублей). В результате проведенных процедур торгов сложилась экономия средств в сумме 0,5 тыс. рублей, из них за счет средств федерального бюджета - 0,4 тыс. рублей, краевого бюджета  -  0,1 тыс. рублей. В результате фактического выполнения мероприятия потребность в средствах в сумме 1,6 тыс. рублей отсутствовала</t>
  </si>
  <si>
    <t xml:space="preserve">оказана материальная помощь гражданам, попавшим в трудную жизненную ситуацию (13 чел.)                                                                                                                                                                   </t>
  </si>
  <si>
    <t>Государственная программа Краснодарского края «Комплексное и устойчивое развитие Краснодарского края в сфере строительства и архитектуры» с участием Темрюкского городского поселения Темрюкского района в рамках реализации муниципальной программы "Обеспечение земельных участков, предоставленных многодетным семьям, инженерной инфраструктурой в целях жилищного строительства"</t>
  </si>
  <si>
    <t>муниципальный контракт на  строительство КТПН-250 кВА, ул. Привольная, строительство ВЛЗ-10 кВ от фидера Т-7, ул. Бувина-Семеноводческий (инв.№ 160) опора №181/10 до проектируемой КТПН, г.Темрюк, количество обеспечиваемых инженерной инфраструктурой земельных участков, находящихся в муниципальной собственности, предоставляемых (предоставленных) семьям, имеющим трех и более детей - 200 шт. заключен 15.10.2021 года, на общую сумму 2 507,9 тыс. рублей (из них 372,6 тыс. рублей - собственные средства), со сроком выполнения работ с момента заключения контракта по 20 декабря 2021 года, со сроком действия контракта до полного исполнения сторонами своих обязательств по контракту.  Нарушен срок исполнения обязательств Подрядчиком. Из-за наступления неблагоприятных погодных условий, вызванных чрезвычайной ситуацией 13 августа 2021 года, строительная площадка, на которой запланировано осуществление строительства объекта, была подтоплена, на данной территории постоянно велись работы по откачке поверхностных и грунтовых вод, что не позволяло работать строительной технике и усложняло проведение строительно-монтажных работ на объекте</t>
  </si>
  <si>
    <t>7. Государственная программа Краснодарского края "Комплексное и устойчивое развитие Краснодарского края в сфере строительства и архитектуры"</t>
  </si>
  <si>
    <t>Государственная программа Краснодарского края "Развитие жилищно-коммунального хозяйства" с участием Темрюкского городского поселения Темрюкского района в рамках реализации муниципальной программы "Формирование муниципального жилищного фонда"</t>
  </si>
  <si>
    <t>Темрюкское (Национальный проект "Жилье и городская среда", Федеральный проект "Обеспечение устойчивого сокращения непригодного для проживания жилищного фонда", Региональный проект "Обеспечение устойчивого сокращения непригодного для проживания жилищного фонда")</t>
  </si>
  <si>
    <t>гражданам, подлежащим переселению (5 человек, расселяемая площадь 56,5 кв.м), направлены на подписание соглашения о выкупе жилых помещений, признанных непригодными для проживания, и земельных участков под ними. В настоящее время соглашения не подписаны, подан иск в суд о принудительном выселении граждан из аварийного жилого помещения. 25 января 2022 года состоялось судебное заседание, иск администрации Темрюкского городского поселения Темрюкского района о понуждении заключить соглашения о выкупе жилых помещений, признанных непригодными для проживания, и земельных участков под ними, удовлетворен. Собственники подали апелляцию на указанное решение Темрюкского районного суда. Заседание назначено на 26.07.2022 года</t>
  </si>
  <si>
    <r>
      <t xml:space="preserve">Темрюкское городское поселение                          </t>
    </r>
    <r>
      <rPr>
        <i/>
        <sz val="12"/>
        <rFont val="Times New Roman"/>
        <family val="1"/>
        <charset val="204"/>
      </rPr>
      <t>(ГП КК "Развитие жилищно-коммунального хозяйства" в рамках Национального проекта "Жилье и городская среда", Федерального проекта "Чистая вода", Регионального проекта "Качество питевой воды";                         ГП КК "Развитие жилищно-коммунального хозяйства" в рамках Национального проекта "Жилье и городская среда", Федерального проекта "Обеспечение устойчивого сокращения непригодного для проживания жилищного фонда", Регионального проекта "Обеспечение устойчивого сокращения непригодного для проживания жилищного фонда" ;                                                              ГП КК «Региональная политика и развитие гражданского общества»,                                             ГП КК "Формирование современной городской среды" в рамках Национального проекта "Жилье и городская среда", Федерального проекта "Формирование комфортной городской среды" Регионального проекта "Формирование комфортной городской среды",                                                                 ГП КК "Комплексное и устойчивое развитие Краснодарского края в сфере строительства и архитектуры" )</t>
    </r>
  </si>
  <si>
    <t>Государственная программа Краснодарского края «Региональная политика и развитие гражданского общества» с участием Темрюкского городского поселения Темрюкского района в рамках реализации муниципальной программы "«Повышение безопасности дорожного движения»</t>
  </si>
  <si>
    <t xml:space="preserve">приобретено: щебень (3000 м3), асфальтобетонная смесь (374,8 т.), битумная эмульсия (1,033 т), лотки (23 шт.), плиты. Выполнено: нанесение горизонтальной дорожной разметки (13128,46 м2); текущий ремонт автомобильной дороги по ул. Таманской от ул. Кирова до дома №5 по ул. Таманской в г. Темрюке; текущий ремонт автомобильных дорог в г. Темрюке; строительный контроль по объекту: "Текущий ремонт автомобильных дорог в г. Темрюке". Заключены и находятся на исполнении контракты: 1) на выполнение работ по текущему ремонту автомобильных дорог: ул. Ленина от ул. Кирова до ул. Володарского в г. Темрюке (срок исполнения 25.05.2022 года); ул. К. Маркса от ул. Декабристов до ул. Островского в г. Темрюке (срок исполнения 29.07.2022 года); ул. Бувина от ул. Мичурина до ул. Матвеева в г. Темрюке (дополнительные работы)  (срок исполнения 30.06.2022 года);  ул. Мира от ул. Матвеева до ул. Макарова в г. Темрюке (дополнительные работы) (срок исполнения 30.06.2022 года); 2) по выполнению строительного контроля: по объекту "Текущий ремонт автомобильной дороги ул. К. Маркса от ул. Декабристов до ул. Островского в г. Темрюке; по объекту "Текущий ремонт автомобильной дороги ул. Ленина от ул. Кирова до ул. Володарского в г. Темрюке"; 3) на приобретение дорожных знаков (срок исполнения 14.07.2022 года)
</t>
  </si>
  <si>
    <t>мероприятие выполнено.                                                                            Приобретены лотки и плиты для ремонта ливневой канализации (по 28 шт. каждого) (на общую сумму 318,0 тыс.рублей). В результате фактического выполнения мероприятия потребность в средствах в сумме 1,6 тыс. рублей отсутствовала</t>
  </si>
  <si>
    <r>
      <t xml:space="preserve">Голубицкое сельское поселение                          </t>
    </r>
    <r>
      <rPr>
        <i/>
        <sz val="12"/>
        <rFont val="Times New Roman"/>
        <family val="1"/>
        <charset val="204"/>
      </rPr>
      <t xml:space="preserve">(ГП КК "Развитие культуры",                                 ГП КК «Региональная политика и развитие гражданского общества»,                                   ГП КК "Формирование современной городской среды" )            </t>
    </r>
    <r>
      <rPr>
        <sz val="12"/>
        <rFont val="Times New Roman"/>
        <family val="1"/>
        <charset val="204"/>
      </rPr>
      <t xml:space="preserve">                              </t>
    </r>
  </si>
  <si>
    <r>
      <t xml:space="preserve">Курчанское сельское поселение                             </t>
    </r>
    <r>
      <rPr>
        <i/>
        <sz val="12"/>
        <rFont val="Times New Roman"/>
        <family val="1"/>
        <charset val="204"/>
      </rPr>
      <t xml:space="preserve"> (ГП КК «Развитие сельского хозяйства и регулирование рынков сельскохозяйственной продукции, сырья и продовольствия»)                                                                </t>
    </r>
  </si>
  <si>
    <r>
      <t xml:space="preserve">Сенное сельское поселение                                         </t>
    </r>
    <r>
      <rPr>
        <i/>
        <sz val="12"/>
        <rFont val="Times New Roman"/>
        <family val="1"/>
        <charset val="204"/>
      </rPr>
      <t xml:space="preserve">(ГП КК «Региональная политика и развитие гражданского общества»)                   </t>
    </r>
  </si>
  <si>
    <r>
      <t xml:space="preserve">Старотитаровское сельское поселение                    </t>
    </r>
    <r>
      <rPr>
        <i/>
        <sz val="12"/>
        <rFont val="Times New Roman"/>
        <family val="1"/>
        <charset val="204"/>
      </rPr>
      <t xml:space="preserve">    </t>
    </r>
  </si>
  <si>
    <r>
      <t>Муниципальная программа "Развитие  систем наружного освещения Запорожского сельского поселения Темрюкского района</t>
    </r>
    <r>
      <rPr>
        <b/>
        <sz val="20"/>
        <rFont val="Times New Roman"/>
        <family val="1"/>
        <charset val="204"/>
      </rPr>
      <t>"</t>
    </r>
  </si>
  <si>
    <t>Государственная программа Краснодарского края «Развитие сети автомобильных дорог Краснодарского края» с участием Новотаманского сельского поселения Темрюкского района в рамках реализации муниципальной программы "Капитальный ремонт и ремонт автомобильных дорог местного значения Новотаманского селського поселения Темрюкского района на 2021-2023 годы"</t>
  </si>
  <si>
    <t>8. Государственная программа Краснодарского края "Развитие сети автомобильных дорог Краснодарского края"</t>
  </si>
  <si>
    <t>соглашение о предоставлении субсидии на выполнение капитального ремонта автомобильной  дороги от пос. Таманский до а/д «ст-ца Тамань п. Веселовка» (протяженностью 1,33 км) заключено 20.07.2022 года на общую сумму 54253,9 тыс. рублей</t>
  </si>
  <si>
    <r>
      <t>Новотаманское сельское поселение                       (</t>
    </r>
    <r>
      <rPr>
        <i/>
        <sz val="12"/>
        <rFont val="Times New Roman"/>
        <family val="1"/>
        <charset val="204"/>
      </rPr>
      <t>ГП КК "Развитие санаторно-курортного и туристкого комплекса" ,                                 Развитие сети автомобильных дорог Краснодарского кра)</t>
    </r>
  </si>
  <si>
    <t>приобретены антикоррупционные брошюры (100 шт.)</t>
  </si>
  <si>
    <t xml:space="preserve">приобретены информационные таблички (4 шт.) </t>
  </si>
  <si>
    <t xml:space="preserve">приобретены информационные таблички (5 шт.) </t>
  </si>
  <si>
    <t>выполнено: текущий дороги к кладбищу в щебеночном исполнении в п. Прогресс ( протяженность - 780 м, ширина - 4 м); ямочный ремонт асфальтового покрытия улиц в поселке Таманский</t>
  </si>
  <si>
    <t>приобретены буклеты (10 шт.)</t>
  </si>
  <si>
    <t>приобретены таблички на братские могилы (3 шт.)</t>
  </si>
  <si>
    <t>субсидия перечислена в МБУК "Новотаманский КСЦ" для выполнения муниципального задания</t>
  </si>
  <si>
    <t>выполнен перерасчет сметы по строительству водопроводной сети в х. Белом</t>
  </si>
  <si>
    <t>муниципальный контракт на выполнение работ по ремонту тротуара по ул. Ленина поселка Стрелка, Темрюкского района, Краснодарского края от здания № 8 "В" до ул. Зои Космодемьянской (протяженностью 1572 м²) заключен 04.03.2022 года на сумму 2568,8 тыс.рублей со сроком выполнения работ до 01.06.2022 года, со сроком исполнения обязательств до 31.12.2022 года. Подрядчиком нарушены сроки сдачи работ. За период с 07.06.2022 года по 05.07.2022 года Подрядчику направлены требования об уплате пени за просрочку сдачи работ. В срок до 15.07.2022 года подрядчик обязуется сдать работы. На текущую дату работы выполнены на 33,8%. В результате проведения процедуры торгов сложилась экономия средств в сумме 19,6 тыс. рублей</t>
  </si>
  <si>
    <t>Темрюкское (Национальный проект "Жилье и городская среда", Федеральный проект "Чистая вода", Региональный проект "Качество питьевой воды")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</si>
</sst>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9" x14ac:knownFonts="1">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sz val="14"/>
      <name val="Times New Roman"/>
      <family val="1"/>
      <charset val="204"/>
    </font>
    <font>
      <b/>
      <sz val="14"/>
      <name val="Times New Roman"/>
      <family val="1"/>
      <charset val="204"/>
    </font>
    <font>
      <b/>
      <sz val="20"/>
      <name val="Times New Roman"/>
      <family val="1"/>
      <charset val="204"/>
    </font>
    <font>
      <sz val="20"/>
      <name val="Times New Roman"/>
      <family val="1"/>
      <charset val="204"/>
    </font>
    <font>
      <i/>
      <sz val="12"/>
      <name val="Times New Roman"/>
      <family val="1"/>
      <charset val="204"/>
    </font>
  </fonts>
  <fills count="10">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CCECFF"/>
        <bgColor indexed="64"/>
      </patternFill>
    </fill>
    <fill>
      <patternFill patternType="solid">
        <fgColor rgb="FFFF66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1" fillId="0" borderId="0"/>
  </cellStyleXfs>
  <cellXfs count="228">
    <xf numFmtId="0" fontId="0" fillId="0" borderId="0" xfId="0"/>
    <xf numFmtId="164" fontId="2" fillId="2" borderId="1" xfId="0" applyNumberFormat="1" applyFont="1" applyFill="1" applyBorder="1" applyAlignment="1">
      <alignment horizontal="center" vertical="top" wrapText="1"/>
    </xf>
    <xf numFmtId="0" fontId="4" fillId="0" borderId="0" xfId="0" applyFont="1" applyAlignment="1">
      <alignment vertical="top" wrapText="1"/>
    </xf>
    <xf numFmtId="0" fontId="5" fillId="0" borderId="0" xfId="0" applyFont="1" applyBorder="1" applyAlignment="1">
      <alignment horizontal="left" vertical="top" wrapText="1"/>
    </xf>
    <xf numFmtId="0" fontId="3" fillId="0" borderId="0" xfId="0" applyFont="1" applyBorder="1" applyAlignment="1">
      <alignment vertical="top" wrapText="1"/>
    </xf>
    <xf numFmtId="164" fontId="3" fillId="0" borderId="1" xfId="0" applyNumberFormat="1" applyFont="1" applyBorder="1" applyAlignment="1">
      <alignment horizontal="center" vertical="top" wrapText="1"/>
    </xf>
    <xf numFmtId="0" fontId="3" fillId="0" borderId="0" xfId="0" applyFont="1" applyAlignment="1">
      <alignment vertical="top" wrapText="1"/>
    </xf>
    <xf numFmtId="0" fontId="2" fillId="2" borderId="0" xfId="0" applyFont="1" applyFill="1" applyAlignment="1">
      <alignment vertical="top" wrapText="1"/>
    </xf>
    <xf numFmtId="0" fontId="2" fillId="0" borderId="0" xfId="0" applyFont="1" applyFill="1" applyAlignment="1">
      <alignment vertical="top" wrapText="1"/>
    </xf>
    <xf numFmtId="164" fontId="2" fillId="4" borderId="1" xfId="0" applyNumberFormat="1" applyFont="1" applyFill="1" applyBorder="1" applyAlignment="1">
      <alignment horizontal="center" vertical="top" wrapText="1"/>
    </xf>
    <xf numFmtId="0" fontId="2" fillId="4" borderId="1" xfId="1" applyFont="1" applyFill="1" applyBorder="1" applyAlignment="1">
      <alignment horizontal="left" vertical="top" wrapText="1"/>
    </xf>
    <xf numFmtId="0" fontId="2" fillId="4" borderId="1" xfId="1" applyFont="1" applyFill="1" applyBorder="1" applyAlignment="1">
      <alignment horizontal="center" vertical="top" wrapText="1"/>
    </xf>
    <xf numFmtId="164" fontId="3" fillId="0" borderId="0" xfId="0" applyNumberFormat="1"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6" fillId="0" borderId="0" xfId="0" applyFont="1" applyFill="1" applyBorder="1" applyAlignment="1">
      <alignment horizontal="justify" vertical="top" wrapText="1"/>
    </xf>
    <xf numFmtId="164" fontId="6" fillId="0" borderId="0" xfId="0" applyNumberFormat="1" applyFont="1" applyFill="1" applyBorder="1" applyAlignment="1">
      <alignment horizontal="center" vertical="top" wrapText="1"/>
    </xf>
    <xf numFmtId="0" fontId="7" fillId="0" borderId="0" xfId="0" applyFont="1" applyFill="1" applyAlignment="1">
      <alignment horizontal="center" vertical="top" wrapText="1"/>
    </xf>
    <xf numFmtId="1" fontId="7"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164" fontId="6" fillId="6" borderId="1" xfId="0" applyNumberFormat="1" applyFont="1" applyFill="1" applyBorder="1" applyAlignment="1">
      <alignment horizontal="center" vertical="top" wrapText="1"/>
    </xf>
    <xf numFmtId="0" fontId="6" fillId="6" borderId="1" xfId="0" applyFont="1" applyFill="1" applyBorder="1" applyAlignment="1">
      <alignment horizontal="center" vertical="top" wrapText="1"/>
    </xf>
    <xf numFmtId="0" fontId="2" fillId="4" borderId="0" xfId="0" applyFont="1" applyFill="1" applyAlignment="1">
      <alignment vertical="top" wrapText="1"/>
    </xf>
    <xf numFmtId="0" fontId="6" fillId="9" borderId="1" xfId="0" applyFont="1" applyFill="1" applyBorder="1" applyAlignment="1">
      <alignment horizontal="center" vertical="top" wrapText="1"/>
    </xf>
    <xf numFmtId="164" fontId="6" fillId="9" borderId="1" xfId="0" applyNumberFormat="1" applyFont="1" applyFill="1" applyBorder="1" applyAlignment="1">
      <alignment horizontal="center" vertical="top" wrapText="1"/>
    </xf>
    <xf numFmtId="0" fontId="7" fillId="9" borderId="1" xfId="0" applyFont="1" applyFill="1" applyBorder="1" applyAlignment="1">
      <alignment horizontal="center" vertical="top" wrapText="1"/>
    </xf>
    <xf numFmtId="0" fontId="2" fillId="0" borderId="0" xfId="0" applyFont="1" applyAlignment="1">
      <alignment vertical="top" wrapText="1"/>
    </xf>
    <xf numFmtId="164" fontId="2" fillId="4" borderId="0" xfId="0" applyNumberFormat="1" applyFont="1" applyFill="1" applyAlignment="1">
      <alignment vertical="top" wrapText="1"/>
    </xf>
    <xf numFmtId="1" fontId="3" fillId="0" borderId="1" xfId="0" applyNumberFormat="1" applyFont="1" applyBorder="1" applyAlignment="1">
      <alignment horizontal="center" vertical="top" wrapText="1"/>
    </xf>
    <xf numFmtId="0" fontId="4" fillId="0" borderId="0" xfId="0" applyFont="1" applyFill="1" applyAlignment="1">
      <alignment horizontal="center" vertical="top"/>
    </xf>
    <xf numFmtId="1" fontId="4"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164" fontId="4" fillId="0" borderId="0" xfId="0" applyNumberFormat="1" applyFont="1" applyFill="1" applyAlignment="1">
      <alignment horizontal="center" vertical="top"/>
    </xf>
    <xf numFmtId="0" fontId="5" fillId="2" borderId="0" xfId="0" applyFont="1" applyFill="1" applyAlignment="1">
      <alignment horizontal="center" vertical="top"/>
    </xf>
    <xf numFmtId="0" fontId="5" fillId="6" borderId="1" xfId="0" applyFont="1" applyFill="1" applyBorder="1" applyAlignment="1">
      <alignment horizontal="center" vertical="top" wrapText="1"/>
    </xf>
    <xf numFmtId="0" fontId="5" fillId="6" borderId="0" xfId="0" applyFont="1" applyFill="1" applyAlignment="1">
      <alignment horizontal="center" vertical="top"/>
    </xf>
    <xf numFmtId="0" fontId="4" fillId="0" borderId="0" xfId="0" applyFont="1" applyFill="1" applyAlignment="1">
      <alignment horizontal="left" vertical="top"/>
    </xf>
    <xf numFmtId="0" fontId="4" fillId="0" borderId="0" xfId="0" applyFont="1" applyFill="1" applyAlignment="1">
      <alignment horizontal="center" vertical="top" wrapText="1"/>
    </xf>
    <xf numFmtId="166" fontId="5" fillId="0" borderId="0" xfId="0" applyNumberFormat="1" applyFont="1" applyBorder="1" applyAlignment="1">
      <alignment horizontal="center" vertical="top" wrapText="1"/>
    </xf>
    <xf numFmtId="166" fontId="3" fillId="0" borderId="1" xfId="0" applyNumberFormat="1" applyFont="1" applyBorder="1" applyAlignment="1">
      <alignment horizontal="center" vertical="top" wrapText="1"/>
    </xf>
    <xf numFmtId="166" fontId="2" fillId="2" borderId="1" xfId="0" applyNumberFormat="1" applyFont="1" applyFill="1" applyBorder="1" applyAlignment="1">
      <alignment horizontal="center" vertical="top" wrapText="1"/>
    </xf>
    <xf numFmtId="166" fontId="2" fillId="4" borderId="1" xfId="0" applyNumberFormat="1" applyFont="1" applyFill="1" applyBorder="1" applyAlignment="1">
      <alignment horizontal="center" vertical="top" wrapText="1"/>
    </xf>
    <xf numFmtId="166" fontId="2" fillId="4" borderId="1" xfId="1" applyNumberFormat="1" applyFont="1" applyFill="1" applyBorder="1" applyAlignment="1">
      <alignment horizontal="center" vertical="top" wrapText="1"/>
    </xf>
    <xf numFmtId="166" fontId="3" fillId="0" borderId="0" xfId="0" applyNumberFormat="1" applyFont="1" applyAlignment="1">
      <alignment vertical="top" wrapText="1"/>
    </xf>
    <xf numFmtId="1" fontId="3" fillId="0" borderId="0" xfId="0" applyNumberFormat="1" applyFont="1" applyAlignment="1">
      <alignment vertical="top" wrapText="1"/>
    </xf>
    <xf numFmtId="166" fontId="4" fillId="0" borderId="1" xfId="0" applyNumberFormat="1" applyFont="1" applyFill="1" applyBorder="1" applyAlignment="1">
      <alignment horizontal="center" vertical="top" wrapText="1"/>
    </xf>
    <xf numFmtId="166" fontId="5" fillId="0" borderId="1" xfId="0" applyNumberFormat="1" applyFont="1" applyFill="1" applyBorder="1" applyAlignment="1">
      <alignment horizontal="center" vertical="top" wrapText="1"/>
    </xf>
    <xf numFmtId="166" fontId="5" fillId="6" borderId="1" xfId="0" applyNumberFormat="1" applyFont="1" applyFill="1" applyBorder="1" applyAlignment="1">
      <alignment horizontal="center" vertical="top" wrapText="1"/>
    </xf>
    <xf numFmtId="166" fontId="4" fillId="0" borderId="0" xfId="0" applyNumberFormat="1" applyFont="1" applyFill="1" applyAlignment="1">
      <alignment horizontal="center" vertical="top"/>
    </xf>
    <xf numFmtId="1" fontId="4" fillId="0" borderId="0" xfId="0" applyNumberFormat="1" applyFont="1" applyFill="1" applyAlignment="1">
      <alignment horizontal="center" vertical="top"/>
    </xf>
    <xf numFmtId="166" fontId="6" fillId="0" borderId="0" xfId="0" applyNumberFormat="1" applyFont="1" applyFill="1" applyBorder="1" applyAlignment="1">
      <alignment horizontal="center" vertical="top" wrapText="1"/>
    </xf>
    <xf numFmtId="166" fontId="7"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vertical="top" wrapText="1"/>
    </xf>
    <xf numFmtId="166" fontId="6" fillId="9" borderId="1" xfId="0" applyNumberFormat="1" applyFont="1" applyFill="1" applyBorder="1" applyAlignment="1">
      <alignment horizontal="center" vertical="top" wrapText="1"/>
    </xf>
    <xf numFmtId="166" fontId="6" fillId="6"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166" fontId="6"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166" fontId="5"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166" fontId="4" fillId="7" borderId="1" xfId="0" applyNumberFormat="1" applyFont="1" applyFill="1" applyBorder="1" applyAlignment="1">
      <alignment horizontal="center" vertical="top" wrapText="1"/>
    </xf>
    <xf numFmtId="0" fontId="4" fillId="2" borderId="0" xfId="0" applyFont="1" applyFill="1" applyAlignment="1">
      <alignment horizontal="center" vertical="top"/>
    </xf>
    <xf numFmtId="0" fontId="2" fillId="3" borderId="1" xfId="0" applyFont="1" applyFill="1" applyBorder="1" applyAlignment="1">
      <alignment horizontal="center" vertical="top" wrapText="1"/>
    </xf>
    <xf numFmtId="166" fontId="2" fillId="3" borderId="1"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2" fillId="3" borderId="0" xfId="0" applyFont="1" applyFill="1" applyAlignment="1">
      <alignment vertical="top" wrapText="1"/>
    </xf>
    <xf numFmtId="166" fontId="7" fillId="7" borderId="1" xfId="0" applyNumberFormat="1" applyFont="1" applyFill="1" applyBorder="1" applyAlignment="1">
      <alignment horizontal="center" vertical="top" wrapText="1"/>
    </xf>
    <xf numFmtId="164" fontId="7" fillId="7" borderId="1" xfId="0" applyNumberFormat="1" applyFont="1" applyFill="1" applyBorder="1" applyAlignment="1">
      <alignment horizontal="center" vertical="top" wrapText="1"/>
    </xf>
    <xf numFmtId="0" fontId="4" fillId="7" borderId="0" xfId="0" applyFont="1" applyFill="1" applyAlignment="1">
      <alignment horizontal="center" vertical="top"/>
    </xf>
    <xf numFmtId="166" fontId="4" fillId="0" borderId="1" xfId="1" applyNumberFormat="1" applyFont="1" applyFill="1" applyBorder="1" applyAlignment="1">
      <alignment horizontal="center" vertical="top" wrapText="1"/>
    </xf>
    <xf numFmtId="0" fontId="7" fillId="0" borderId="0" xfId="0" applyFont="1" applyFill="1" applyAlignment="1">
      <alignment vertical="top" wrapText="1"/>
    </xf>
    <xf numFmtId="1" fontId="7" fillId="0" borderId="0" xfId="0" applyNumberFormat="1" applyFont="1" applyFill="1" applyAlignment="1">
      <alignment horizontal="center" vertical="top" wrapText="1"/>
    </xf>
    <xf numFmtId="1" fontId="7" fillId="0" borderId="0" xfId="0" applyNumberFormat="1" applyFont="1" applyFill="1" applyAlignment="1">
      <alignment vertical="top" wrapText="1"/>
    </xf>
    <xf numFmtId="0" fontId="6" fillId="5" borderId="0" xfId="0" applyFont="1" applyFill="1" applyAlignment="1">
      <alignment horizontal="center" vertical="top" wrapText="1"/>
    </xf>
    <xf numFmtId="0" fontId="6" fillId="5" borderId="0" xfId="0" applyFont="1" applyFill="1" applyAlignment="1">
      <alignment vertical="top" wrapText="1"/>
    </xf>
    <xf numFmtId="164" fontId="7" fillId="0" borderId="0" xfId="0" applyNumberFormat="1"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Alignment="1">
      <alignment horizontal="center" vertical="top" wrapText="1"/>
    </xf>
    <xf numFmtId="0" fontId="7" fillId="5" borderId="0" xfId="0" applyFont="1" applyFill="1" applyAlignment="1">
      <alignment vertical="top" wrapText="1"/>
    </xf>
    <xf numFmtId="0" fontId="7" fillId="5" borderId="0" xfId="0" applyFont="1" applyFill="1" applyAlignment="1">
      <alignment horizontal="center" vertical="top" wrapText="1"/>
    </xf>
    <xf numFmtId="0" fontId="7" fillId="9" borderId="0" xfId="0" applyFont="1" applyFill="1" applyAlignment="1">
      <alignment vertical="top" wrapText="1"/>
    </xf>
    <xf numFmtId="0" fontId="7" fillId="9" borderId="0" xfId="0" applyFont="1" applyFill="1" applyAlignment="1">
      <alignment horizontal="center" vertical="top" wrapText="1"/>
    </xf>
    <xf numFmtId="0" fontId="6" fillId="6" borderId="0" xfId="0" applyFont="1" applyFill="1" applyAlignment="1">
      <alignment vertical="top" wrapText="1"/>
    </xf>
    <xf numFmtId="0" fontId="6" fillId="6" borderId="0" xfId="0" applyFont="1" applyFill="1" applyAlignment="1">
      <alignment horizontal="center" vertical="top" wrapText="1"/>
    </xf>
    <xf numFmtId="0" fontId="7" fillId="2" borderId="0" xfId="0" applyFont="1" applyFill="1" applyAlignment="1">
      <alignment vertical="top" wrapText="1"/>
    </xf>
    <xf numFmtId="0" fontId="7" fillId="2" borderId="0" xfId="0" applyFont="1" applyFill="1" applyAlignment="1">
      <alignment horizontal="center" vertical="top" wrapText="1"/>
    </xf>
    <xf numFmtId="0" fontId="7" fillId="6" borderId="0" xfId="0" applyFont="1" applyFill="1" applyAlignment="1">
      <alignment vertical="top" wrapText="1"/>
    </xf>
    <xf numFmtId="0" fontId="7" fillId="6" borderId="0" xfId="0" applyFont="1" applyFill="1" applyAlignment="1">
      <alignment horizontal="center" vertical="top" wrapText="1"/>
    </xf>
    <xf numFmtId="166" fontId="7" fillId="0" borderId="0" xfId="0" applyNumberFormat="1" applyFont="1" applyFill="1" applyAlignment="1">
      <alignment horizontal="center" vertical="top" wrapText="1"/>
    </xf>
    <xf numFmtId="166" fontId="7" fillId="7" borderId="1" xfId="1" applyNumberFormat="1" applyFont="1" applyFill="1" applyBorder="1" applyAlignment="1">
      <alignment horizontal="center" vertical="top" wrapText="1"/>
    </xf>
    <xf numFmtId="0" fontId="7" fillId="7" borderId="0" xfId="0" applyFont="1" applyFill="1" applyAlignment="1">
      <alignment vertical="top" wrapText="1"/>
    </xf>
    <xf numFmtId="0" fontId="7" fillId="7" borderId="0" xfId="0" applyFont="1" applyFill="1" applyAlignment="1">
      <alignment horizontal="center" vertical="top" wrapText="1"/>
    </xf>
    <xf numFmtId="166" fontId="7" fillId="0" borderId="1" xfId="1" applyNumberFormat="1" applyFont="1" applyFill="1" applyBorder="1" applyAlignment="1">
      <alignment horizontal="center" vertical="top" wrapText="1"/>
    </xf>
    <xf numFmtId="166"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2" fillId="7" borderId="0" xfId="0" applyFont="1" applyFill="1" applyAlignment="1">
      <alignment vertical="top" wrapText="1"/>
    </xf>
    <xf numFmtId="166" fontId="3" fillId="7" borderId="1" xfId="0" applyNumberFormat="1" applyFont="1" applyFill="1" applyBorder="1" applyAlignment="1">
      <alignment horizontal="center" vertical="top" wrapText="1"/>
    </xf>
    <xf numFmtId="0" fontId="3" fillId="7" borderId="0" xfId="0" applyFont="1" applyFill="1" applyAlignment="1">
      <alignment vertical="top" wrapText="1"/>
    </xf>
    <xf numFmtId="0" fontId="3" fillId="7" borderId="1" xfId="0" applyFont="1" applyFill="1" applyBorder="1" applyAlignment="1">
      <alignment horizontal="center" vertical="top" wrapText="1"/>
    </xf>
    <xf numFmtId="166"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66" fontId="3" fillId="0" borderId="1" xfId="1" applyNumberFormat="1" applyFont="1" applyBorder="1" applyAlignment="1">
      <alignment horizontal="center" vertical="top" wrapText="1"/>
    </xf>
    <xf numFmtId="0" fontId="2" fillId="2"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2" fillId="4" borderId="1" xfId="0" applyFont="1" applyFill="1" applyBorder="1" applyAlignment="1">
      <alignment horizontal="center" vertical="top" wrapText="1"/>
    </xf>
    <xf numFmtId="0" fontId="5" fillId="0" borderId="0" xfId="0" applyFont="1" applyBorder="1" applyAlignment="1">
      <alignment horizontal="center" vertical="top" wrapText="1"/>
    </xf>
    <xf numFmtId="0" fontId="7" fillId="0" borderId="1" xfId="0" applyFont="1" applyFill="1" applyBorder="1" applyAlignment="1">
      <alignment horizontal="center" vertical="top" wrapText="1"/>
    </xf>
    <xf numFmtId="0" fontId="7" fillId="0" borderId="2"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0" borderId="1" xfId="0" applyFont="1" applyFill="1" applyBorder="1" applyAlignment="1">
      <alignment horizontal="left" vertical="top" wrapText="1"/>
    </xf>
    <xf numFmtId="166" fontId="7" fillId="0" borderId="2" xfId="0"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7" fillId="0" borderId="1" xfId="0" applyFont="1" applyFill="1" applyBorder="1" applyAlignment="1">
      <alignment horizontal="justify" vertical="top" wrapText="1"/>
    </xf>
    <xf numFmtId="0" fontId="6" fillId="0" borderId="1" xfId="0" applyFont="1" applyFill="1" applyBorder="1" applyAlignment="1">
      <alignment horizontal="center" vertical="top" wrapText="1"/>
    </xf>
    <xf numFmtId="0" fontId="7" fillId="7" borderId="1" xfId="0" applyFont="1" applyFill="1" applyBorder="1" applyAlignment="1">
      <alignment horizontal="center" vertical="top" wrapText="1"/>
    </xf>
    <xf numFmtId="0" fontId="7" fillId="0" borderId="0" xfId="0" applyFont="1" applyFill="1" applyAlignment="1">
      <alignment horizontal="justify" vertical="top" wrapText="1"/>
    </xf>
    <xf numFmtId="0" fontId="7" fillId="0" borderId="4"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4" fillId="7" borderId="1" xfId="0" applyFont="1" applyFill="1" applyBorder="1" applyAlignment="1">
      <alignment horizontal="center" vertical="top" wrapText="1"/>
    </xf>
    <xf numFmtId="164" fontId="5" fillId="6"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7" fillId="7" borderId="2" xfId="0" applyFont="1" applyFill="1" applyBorder="1" applyAlignment="1">
      <alignment horizontal="center" vertical="top" wrapText="1"/>
    </xf>
    <xf numFmtId="166" fontId="7" fillId="7" borderId="2" xfId="0" applyNumberFormat="1"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164" fontId="4" fillId="7" borderId="1" xfId="0" applyNumberFormat="1" applyFont="1" applyFill="1" applyBorder="1" applyAlignment="1">
      <alignment horizontal="center" vertical="top" wrapText="1"/>
    </xf>
    <xf numFmtId="164" fontId="4" fillId="7" borderId="1" xfId="0" applyNumberFormat="1" applyFont="1" applyFill="1" applyBorder="1" applyAlignment="1">
      <alignment horizontal="left" vertical="top" wrapText="1"/>
    </xf>
    <xf numFmtId="0" fontId="3" fillId="2" borderId="0" xfId="0" applyFont="1" applyFill="1" applyAlignment="1">
      <alignment vertical="top" wrapText="1"/>
    </xf>
    <xf numFmtId="0" fontId="3" fillId="0" borderId="1" xfId="0" applyFont="1" applyFill="1" applyBorder="1" applyAlignment="1">
      <alignment horizontal="left" vertical="top" wrapText="1"/>
    </xf>
    <xf numFmtId="166" fontId="3" fillId="0" borderId="1" xfId="1"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7" fillId="7" borderId="2" xfId="0" applyFont="1" applyFill="1" applyBorder="1" applyAlignment="1">
      <alignment vertical="top" wrapText="1"/>
    </xf>
    <xf numFmtId="0" fontId="7" fillId="7" borderId="0" xfId="0" applyFont="1" applyFill="1" applyBorder="1" applyAlignment="1">
      <alignment vertical="top" wrapText="1"/>
    </xf>
    <xf numFmtId="0" fontId="7" fillId="7" borderId="0" xfId="0" applyFont="1" applyFill="1" applyBorder="1" applyAlignment="1">
      <alignment horizontal="center" vertical="top" wrapText="1"/>
    </xf>
    <xf numFmtId="0" fontId="7" fillId="7" borderId="4" xfId="0" applyFont="1" applyFill="1" applyBorder="1" applyAlignment="1">
      <alignment horizontal="center" vertical="top" wrapText="1"/>
    </xf>
    <xf numFmtId="166" fontId="7" fillId="7" borderId="4" xfId="0" applyNumberFormat="1"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166" fontId="7" fillId="0" borderId="4" xfId="0" applyNumberFormat="1" applyFont="1" applyFill="1" applyBorder="1" applyAlignment="1">
      <alignment horizontal="center" vertical="top" wrapText="1"/>
    </xf>
    <xf numFmtId="0" fontId="7" fillId="7" borderId="1" xfId="0" applyFont="1" applyFill="1" applyBorder="1" applyAlignment="1">
      <alignment horizontal="left" vertical="top" wrapText="1"/>
    </xf>
    <xf numFmtId="0" fontId="7" fillId="7" borderId="1" xfId="0" applyFont="1" applyFill="1" applyBorder="1" applyAlignment="1">
      <alignment horizontal="justify" vertical="top" wrapText="1"/>
    </xf>
    <xf numFmtId="0" fontId="7" fillId="0" borderId="1" xfId="0" applyNumberFormat="1" applyFont="1" applyFill="1" applyBorder="1" applyAlignment="1">
      <alignment horizontal="justify" vertical="top" wrapText="1"/>
    </xf>
    <xf numFmtId="0" fontId="7" fillId="7" borderId="1" xfId="0" applyFont="1" applyFill="1" applyBorder="1" applyAlignment="1">
      <alignmen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5" fillId="0" borderId="0" xfId="0"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4" borderId="1" xfId="0" applyFont="1" applyFill="1" applyBorder="1" applyAlignment="1">
      <alignment horizontal="left" vertical="top" wrapText="1"/>
    </xf>
    <xf numFmtId="0" fontId="7" fillId="7" borderId="2"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166" fontId="7" fillId="0" borderId="2" xfId="0" applyNumberFormat="1" applyFont="1" applyFill="1" applyBorder="1" applyAlignment="1">
      <alignment horizontal="center" vertical="top" wrapText="1"/>
    </xf>
    <xf numFmtId="166" fontId="7" fillId="0" borderId="3" xfId="0" applyNumberFormat="1"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164" fontId="7" fillId="0" borderId="3"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6" fillId="0" borderId="1" xfId="0" applyFont="1" applyFill="1" applyBorder="1" applyAlignment="1">
      <alignment horizontal="justify" vertical="top" wrapText="1"/>
    </xf>
    <xf numFmtId="0" fontId="7" fillId="7" borderId="2" xfId="0" applyFont="1" applyFill="1" applyBorder="1" applyAlignment="1">
      <alignment horizontal="center" vertical="top" wrapText="1"/>
    </xf>
    <xf numFmtId="0" fontId="7" fillId="7" borderId="3" xfId="0" applyFont="1" applyFill="1" applyBorder="1" applyAlignment="1">
      <alignment horizontal="center" vertical="top" wrapText="1"/>
    </xf>
    <xf numFmtId="166" fontId="7" fillId="7" borderId="2" xfId="0" applyNumberFormat="1" applyFont="1" applyFill="1" applyBorder="1" applyAlignment="1">
      <alignment horizontal="center" vertical="top" wrapText="1"/>
    </xf>
    <xf numFmtId="166" fontId="7" fillId="7" borderId="3"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7" fillId="7" borderId="1" xfId="0" applyFont="1" applyFill="1" applyBorder="1" applyAlignment="1">
      <alignment horizontal="justify"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center" vertical="top" wrapText="1"/>
    </xf>
    <xf numFmtId="0" fontId="7" fillId="0" borderId="1" xfId="0" applyFont="1" applyFill="1" applyBorder="1" applyAlignment="1">
      <alignment horizontal="justify" vertical="top" wrapText="1"/>
    </xf>
    <xf numFmtId="0" fontId="6" fillId="6" borderId="1" xfId="1" applyFont="1" applyFill="1" applyBorder="1" applyAlignment="1">
      <alignment horizontal="center" vertical="top" wrapText="1"/>
    </xf>
    <xf numFmtId="0" fontId="6" fillId="9" borderId="5" xfId="0" applyFont="1" applyFill="1" applyBorder="1" applyAlignment="1">
      <alignment horizontal="left" vertical="top" wrapText="1"/>
    </xf>
    <xf numFmtId="0" fontId="6" fillId="9" borderId="6" xfId="0" applyFont="1" applyFill="1" applyBorder="1" applyAlignment="1">
      <alignment horizontal="left" vertical="top" wrapText="1"/>
    </xf>
    <xf numFmtId="0" fontId="6" fillId="9" borderId="7" xfId="0" applyFont="1" applyFill="1" applyBorder="1" applyAlignment="1">
      <alignment horizontal="left" vertical="top" wrapText="1"/>
    </xf>
    <xf numFmtId="0" fontId="6" fillId="9" borderId="8" xfId="0" applyFont="1" applyFill="1" applyBorder="1" applyAlignment="1">
      <alignment horizontal="left" vertical="top" wrapText="1"/>
    </xf>
    <xf numFmtId="0" fontId="7" fillId="7" borderId="1" xfId="0" applyFont="1" applyFill="1" applyBorder="1" applyAlignment="1">
      <alignment horizontal="center" vertical="top" wrapText="1"/>
    </xf>
    <xf numFmtId="0" fontId="6" fillId="6" borderId="1" xfId="0" applyFont="1" applyFill="1" applyBorder="1" applyAlignment="1">
      <alignment horizontal="justify" vertical="top" wrapText="1"/>
    </xf>
    <xf numFmtId="0" fontId="7" fillId="6" borderId="1" xfId="0" applyFont="1" applyFill="1" applyBorder="1" applyAlignment="1">
      <alignment horizontal="center" vertical="top" wrapText="1"/>
    </xf>
    <xf numFmtId="0" fontId="6" fillId="5" borderId="1"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164" fontId="7" fillId="0" borderId="1" xfId="2" applyNumberFormat="1"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0" fontId="7" fillId="7"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164" fontId="5" fillId="5" borderId="1"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164" fontId="4" fillId="7" borderId="2" xfId="0" applyNumberFormat="1" applyFont="1" applyFill="1" applyBorder="1" applyAlignment="1">
      <alignment horizontal="left" vertical="top" wrapText="1"/>
    </xf>
    <xf numFmtId="164" fontId="4" fillId="7" borderId="3" xfId="0" applyNumberFormat="1" applyFont="1" applyFill="1" applyBorder="1" applyAlignment="1">
      <alignment horizontal="left" vertical="top" wrapText="1"/>
    </xf>
    <xf numFmtId="164" fontId="4" fillId="7" borderId="2" xfId="0" applyNumberFormat="1" applyFont="1" applyFill="1" applyBorder="1" applyAlignment="1">
      <alignment horizontal="center" vertical="top" wrapText="1"/>
    </xf>
    <xf numFmtId="164" fontId="4" fillId="7" borderId="3"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4" fillId="0" borderId="4" xfId="0" applyFont="1" applyFill="1" applyBorder="1" applyAlignment="1">
      <alignment horizontal="center" vertical="top" wrapText="1"/>
    </xf>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4" fillId="7" borderId="1" xfId="0" applyFont="1" applyFill="1" applyBorder="1" applyAlignment="1">
      <alignment horizontal="center" vertical="top" wrapText="1"/>
    </xf>
    <xf numFmtId="0" fontId="5" fillId="8" borderId="1" xfId="0" applyFont="1" applyFill="1" applyBorder="1" applyAlignment="1">
      <alignment horizontal="center" vertical="top" wrapText="1"/>
    </xf>
    <xf numFmtId="0" fontId="5" fillId="6" borderId="1" xfId="0" applyFont="1" applyFill="1" applyBorder="1" applyAlignment="1">
      <alignment horizontal="left" vertical="top" wrapText="1"/>
    </xf>
    <xf numFmtId="164" fontId="5" fillId="6" borderId="1" xfId="0" applyNumberFormat="1" applyFont="1" applyFill="1" applyBorder="1" applyAlignment="1">
      <alignment horizontal="center" vertical="top" wrapText="1"/>
    </xf>
    <xf numFmtId="0" fontId="5" fillId="0" borderId="0" xfId="0" applyFont="1" applyFill="1" applyBorder="1" applyAlignment="1">
      <alignment horizontal="center" vertical="top" wrapText="1"/>
    </xf>
  </cellXfs>
  <cellStyles count="3">
    <cellStyle name="Обычный" xfId="0" builtinId="0"/>
    <cellStyle name="Обычный 2" xfId="2"/>
    <cellStyle name="Обычный_Лист1" xfId="1"/>
  </cellStyles>
  <dxfs count="0"/>
  <tableStyles count="0" defaultTableStyle="TableStyleMedium2" defaultPivotStyle="PivotStyleLight16"/>
  <colors>
    <mruColors>
      <color rgb="FF0099CC"/>
      <color rgb="FFCCCC00"/>
      <color rgb="FF3506BA"/>
      <color rgb="FFFF66FF"/>
      <color rgb="FF00FFFF"/>
      <color rgb="FF3333CC"/>
      <color rgb="FF993366"/>
      <color rgb="FF669900"/>
      <color rgb="FF660066"/>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view="pageBreakPreview" zoomScaleNormal="75" zoomScaleSheetLayoutView="100" workbookViewId="0">
      <selection activeCell="H128" sqref="H128"/>
    </sheetView>
  </sheetViews>
  <sheetFormatPr defaultRowHeight="15.75" x14ac:dyDescent="0.25"/>
  <cols>
    <col min="1" max="1" width="46.28515625" style="13" customWidth="1"/>
    <col min="2" max="2" width="18.5703125" style="6" customWidth="1"/>
    <col min="3" max="3" width="28.7109375" style="14" customWidth="1"/>
    <col min="4" max="4" width="22.5703125" style="43" customWidth="1"/>
    <col min="5" max="5" width="21.140625" style="43" customWidth="1"/>
    <col min="6" max="6" width="23.7109375" style="12" customWidth="1"/>
    <col min="7" max="7" width="9.5703125" style="6" bestFit="1" customWidth="1"/>
    <col min="8" max="16384" width="9.140625" style="6"/>
  </cols>
  <sheetData>
    <row r="1" spans="1:6" s="2" customFormat="1" ht="39" customHeight="1" x14ac:dyDescent="0.25">
      <c r="A1" s="153" t="s">
        <v>438</v>
      </c>
      <c r="B1" s="153"/>
      <c r="C1" s="153"/>
      <c r="D1" s="153"/>
      <c r="E1" s="153"/>
      <c r="F1" s="153"/>
    </row>
    <row r="2" spans="1:6" s="4" customFormat="1" ht="12.75" customHeight="1" x14ac:dyDescent="0.25">
      <c r="A2" s="3"/>
      <c r="B2" s="108"/>
      <c r="C2" s="108"/>
      <c r="D2" s="38"/>
      <c r="E2" s="38"/>
      <c r="F2" s="108"/>
    </row>
    <row r="3" spans="1:6" ht="63" customHeight="1" x14ac:dyDescent="0.25">
      <c r="A3" s="106" t="s">
        <v>15</v>
      </c>
      <c r="B3" s="106" t="s">
        <v>14</v>
      </c>
      <c r="C3" s="106" t="s">
        <v>16</v>
      </c>
      <c r="D3" s="39" t="s">
        <v>103</v>
      </c>
      <c r="E3" s="39" t="s">
        <v>17</v>
      </c>
      <c r="F3" s="5" t="s">
        <v>20</v>
      </c>
    </row>
    <row r="4" spans="1:6" s="44" customFormat="1" ht="15.75" customHeight="1" x14ac:dyDescent="0.25">
      <c r="A4" s="28">
        <v>1</v>
      </c>
      <c r="B4" s="28">
        <v>2</v>
      </c>
      <c r="C4" s="28">
        <v>3</v>
      </c>
      <c r="D4" s="28">
        <v>4</v>
      </c>
      <c r="E4" s="28">
        <v>5</v>
      </c>
      <c r="F4" s="28">
        <v>6</v>
      </c>
    </row>
    <row r="5" spans="1:6" ht="21" customHeight="1" x14ac:dyDescent="0.25">
      <c r="A5" s="154" t="s">
        <v>101</v>
      </c>
      <c r="B5" s="154"/>
      <c r="C5" s="154"/>
      <c r="D5" s="154"/>
      <c r="E5" s="154"/>
      <c r="F5" s="154"/>
    </row>
    <row r="6" spans="1:6" ht="15.75" customHeight="1" x14ac:dyDescent="0.25">
      <c r="A6" s="151" t="s">
        <v>281</v>
      </c>
      <c r="B6" s="152" t="s">
        <v>110</v>
      </c>
      <c r="C6" s="106" t="s">
        <v>131</v>
      </c>
      <c r="D6" s="39">
        <f>'КБ+ софин. МБ'!C85</f>
        <v>0</v>
      </c>
      <c r="E6" s="39">
        <f>'КБ+ софин. МБ'!D85</f>
        <v>0</v>
      </c>
      <c r="F6" s="5">
        <v>0</v>
      </c>
    </row>
    <row r="7" spans="1:6" ht="15.75" customHeight="1" x14ac:dyDescent="0.25">
      <c r="A7" s="151"/>
      <c r="B7" s="152"/>
      <c r="C7" s="106" t="s">
        <v>18</v>
      </c>
      <c r="D7" s="39">
        <f>'КБ+ софин. МБ'!C86</f>
        <v>0</v>
      </c>
      <c r="E7" s="39">
        <f>'КБ+ софин. МБ'!D86</f>
        <v>0</v>
      </c>
      <c r="F7" s="5">
        <v>0</v>
      </c>
    </row>
    <row r="8" spans="1:6" ht="31.5" customHeight="1" x14ac:dyDescent="0.25">
      <c r="A8" s="151"/>
      <c r="B8" s="152"/>
      <c r="C8" s="106" t="s">
        <v>106</v>
      </c>
      <c r="D8" s="39">
        <f>'КБ+ софин. МБ'!C87</f>
        <v>0</v>
      </c>
      <c r="E8" s="39">
        <f>'КБ+ софин. МБ'!D87</f>
        <v>0</v>
      </c>
      <c r="F8" s="5">
        <v>0</v>
      </c>
    </row>
    <row r="9" spans="1:6" s="7" customFormat="1" ht="15.75" customHeight="1" x14ac:dyDescent="0.25">
      <c r="A9" s="151"/>
      <c r="B9" s="152"/>
      <c r="C9" s="104" t="s">
        <v>21</v>
      </c>
      <c r="D9" s="40">
        <f>D7+D8+D6</f>
        <v>0</v>
      </c>
      <c r="E9" s="40">
        <f>E7+E8+E6</f>
        <v>0</v>
      </c>
      <c r="F9" s="1">
        <v>0</v>
      </c>
    </row>
    <row r="10" spans="1:6" s="97" customFormat="1" ht="15.75" customHeight="1" x14ac:dyDescent="0.25">
      <c r="A10" s="151" t="s">
        <v>343</v>
      </c>
      <c r="B10" s="152" t="s">
        <v>110</v>
      </c>
      <c r="C10" s="106" t="s">
        <v>131</v>
      </c>
      <c r="D10" s="39">
        <f>'КБ+ софин. МБ'!C89</f>
        <v>0</v>
      </c>
      <c r="E10" s="39">
        <f>'КБ+ софин. МБ'!D89</f>
        <v>0</v>
      </c>
      <c r="F10" s="5">
        <v>0</v>
      </c>
    </row>
    <row r="11" spans="1:6" ht="15.75" customHeight="1" x14ac:dyDescent="0.25">
      <c r="A11" s="151"/>
      <c r="B11" s="152"/>
      <c r="C11" s="106" t="s">
        <v>18</v>
      </c>
      <c r="D11" s="39">
        <f>'КБ+ софин. МБ'!C90</f>
        <v>0</v>
      </c>
      <c r="E11" s="39">
        <f>'КБ+ софин. МБ'!D90</f>
        <v>0</v>
      </c>
      <c r="F11" s="5">
        <v>0</v>
      </c>
    </row>
    <row r="12" spans="1:6" ht="33" customHeight="1" x14ac:dyDescent="0.25">
      <c r="A12" s="151"/>
      <c r="B12" s="152"/>
      <c r="C12" s="106" t="s">
        <v>106</v>
      </c>
      <c r="D12" s="39">
        <f>'КБ+ софин. МБ'!C91</f>
        <v>0</v>
      </c>
      <c r="E12" s="39">
        <f>'КБ+ софин. МБ'!D91</f>
        <v>0</v>
      </c>
      <c r="F12" s="5">
        <v>0</v>
      </c>
    </row>
    <row r="13" spans="1:6" s="7" customFormat="1" ht="17.25" customHeight="1" x14ac:dyDescent="0.25">
      <c r="A13" s="151"/>
      <c r="B13" s="152"/>
      <c r="C13" s="104" t="s">
        <v>21</v>
      </c>
      <c r="D13" s="40">
        <f>D11+D12+D10</f>
        <v>0</v>
      </c>
      <c r="E13" s="40">
        <f>E11+E12+E10</f>
        <v>0</v>
      </c>
      <c r="F13" s="1">
        <v>0</v>
      </c>
    </row>
    <row r="14" spans="1:6" s="97" customFormat="1" ht="15.75" customHeight="1" x14ac:dyDescent="0.25">
      <c r="A14" s="151" t="s">
        <v>560</v>
      </c>
      <c r="B14" s="152" t="s">
        <v>110</v>
      </c>
      <c r="C14" s="106" t="s">
        <v>131</v>
      </c>
      <c r="D14" s="98">
        <f>'КБ+ софин. МБ'!C93</f>
        <v>0</v>
      </c>
      <c r="E14" s="39">
        <f>'КБ+ софин. МБ'!D93</f>
        <v>0</v>
      </c>
      <c r="F14" s="5">
        <v>0</v>
      </c>
    </row>
    <row r="15" spans="1:6" ht="15.75" customHeight="1" x14ac:dyDescent="0.25">
      <c r="A15" s="151"/>
      <c r="B15" s="152"/>
      <c r="C15" s="106" t="s">
        <v>18</v>
      </c>
      <c r="D15" s="39">
        <f>'КБ+ софин. МБ'!C94</f>
        <v>34046.300000000003</v>
      </c>
      <c r="E15" s="39">
        <f>'КБ+ софин. МБ'!D94</f>
        <v>0</v>
      </c>
      <c r="F15" s="5">
        <f>E15/D15*100</f>
        <v>0</v>
      </c>
    </row>
    <row r="16" spans="1:6" ht="33" customHeight="1" x14ac:dyDescent="0.25">
      <c r="A16" s="151"/>
      <c r="B16" s="152"/>
      <c r="C16" s="106" t="s">
        <v>106</v>
      </c>
      <c r="D16" s="39">
        <f>'КБ+ софин. МБ'!C95</f>
        <v>3639.7</v>
      </c>
      <c r="E16" s="39">
        <f>'КБ+ софин. МБ'!D95</f>
        <v>0</v>
      </c>
      <c r="F16" s="5">
        <f>E16/D16*100</f>
        <v>0</v>
      </c>
    </row>
    <row r="17" spans="1:6" s="7" customFormat="1" ht="30.75" customHeight="1" x14ac:dyDescent="0.25">
      <c r="A17" s="151"/>
      <c r="B17" s="152"/>
      <c r="C17" s="104" t="s">
        <v>21</v>
      </c>
      <c r="D17" s="40">
        <f>D15+D16+D14</f>
        <v>37686</v>
      </c>
      <c r="E17" s="40">
        <f>E15+E16+E14</f>
        <v>0</v>
      </c>
      <c r="F17" s="1">
        <f>E17/D17*100</f>
        <v>0</v>
      </c>
    </row>
    <row r="18" spans="1:6" s="97" customFormat="1" ht="15.75" customHeight="1" x14ac:dyDescent="0.25">
      <c r="A18" s="156" t="s">
        <v>356</v>
      </c>
      <c r="B18" s="152" t="s">
        <v>110</v>
      </c>
      <c r="C18" s="106" t="s">
        <v>131</v>
      </c>
      <c r="D18" s="98">
        <f>'КБ+ софин. МБ'!C97</f>
        <v>0</v>
      </c>
      <c r="E18" s="98">
        <f>'КБ+ софин. МБ'!D97</f>
        <v>0</v>
      </c>
      <c r="F18" s="5">
        <v>0</v>
      </c>
    </row>
    <row r="19" spans="1:6" ht="15.75" customHeight="1" x14ac:dyDescent="0.25">
      <c r="A19" s="156"/>
      <c r="B19" s="152"/>
      <c r="C19" s="106" t="s">
        <v>18</v>
      </c>
      <c r="D19" s="98">
        <f>'КБ+ софин. МБ'!C98</f>
        <v>0</v>
      </c>
      <c r="E19" s="98">
        <f>'КБ+ софин. МБ'!D98</f>
        <v>0</v>
      </c>
      <c r="F19" s="5">
        <v>0</v>
      </c>
    </row>
    <row r="20" spans="1:6" ht="33.75" customHeight="1" x14ac:dyDescent="0.25">
      <c r="A20" s="156"/>
      <c r="B20" s="152"/>
      <c r="C20" s="106" t="s">
        <v>106</v>
      </c>
      <c r="D20" s="98">
        <f>'КБ+ софин. МБ'!C99</f>
        <v>0</v>
      </c>
      <c r="E20" s="98">
        <f>'КБ+ софин. МБ'!D99</f>
        <v>0</v>
      </c>
      <c r="F20" s="5">
        <v>0</v>
      </c>
    </row>
    <row r="21" spans="1:6" s="7" customFormat="1" ht="15.75" customHeight="1" x14ac:dyDescent="0.25">
      <c r="A21" s="156"/>
      <c r="B21" s="152"/>
      <c r="C21" s="104" t="s">
        <v>21</v>
      </c>
      <c r="D21" s="40">
        <f>D19+D20+D18</f>
        <v>0</v>
      </c>
      <c r="E21" s="40">
        <f>E19+E20+E18</f>
        <v>0</v>
      </c>
      <c r="F21" s="1">
        <v>0</v>
      </c>
    </row>
    <row r="22" spans="1:6" s="99" customFormat="1" ht="15.75" customHeight="1" x14ac:dyDescent="0.25">
      <c r="A22" s="151" t="s">
        <v>437</v>
      </c>
      <c r="B22" s="152" t="s">
        <v>110</v>
      </c>
      <c r="C22" s="106" t="s">
        <v>131</v>
      </c>
      <c r="D22" s="98">
        <f>'КБ+ софин. МБ'!C105</f>
        <v>2340</v>
      </c>
      <c r="E22" s="98">
        <f>'КБ+ софин. МБ'!D105</f>
        <v>2340</v>
      </c>
      <c r="F22" s="5">
        <f t="shared" ref="F22:F29" si="0">E22/D22*100</f>
        <v>100</v>
      </c>
    </row>
    <row r="23" spans="1:6" s="8" customFormat="1" ht="15.75" customHeight="1" x14ac:dyDescent="0.25">
      <c r="A23" s="151"/>
      <c r="B23" s="152"/>
      <c r="C23" s="106" t="s">
        <v>18</v>
      </c>
      <c r="D23" s="98">
        <f>'КБ+ софин. МБ'!C106</f>
        <v>2272.6</v>
      </c>
      <c r="E23" s="98">
        <f>'КБ+ софин. МБ'!D106</f>
        <v>1204.5999999999999</v>
      </c>
      <c r="F23" s="5">
        <f t="shared" si="0"/>
        <v>53.005368300624831</v>
      </c>
    </row>
    <row r="24" spans="1:6" s="8" customFormat="1" ht="33" customHeight="1" x14ac:dyDescent="0.25">
      <c r="A24" s="151"/>
      <c r="B24" s="152"/>
      <c r="C24" s="106" t="s">
        <v>106</v>
      </c>
      <c r="D24" s="98">
        <f>'КБ+ софин. МБ'!C107</f>
        <v>1346.6</v>
      </c>
      <c r="E24" s="98">
        <f>'КБ+ софин. МБ'!D107</f>
        <v>693.7</v>
      </c>
      <c r="F24" s="5">
        <f t="shared" si="0"/>
        <v>51.514926481508994</v>
      </c>
    </row>
    <row r="25" spans="1:6" s="8" customFormat="1" ht="17.25" customHeight="1" x14ac:dyDescent="0.25">
      <c r="A25" s="151"/>
      <c r="B25" s="152"/>
      <c r="C25" s="104" t="s">
        <v>21</v>
      </c>
      <c r="D25" s="40">
        <f>D23+D24+D22</f>
        <v>5959.2</v>
      </c>
      <c r="E25" s="40">
        <f>E23+E24+E22</f>
        <v>4238.3</v>
      </c>
      <c r="F25" s="1">
        <f t="shared" si="0"/>
        <v>71.121962679554301</v>
      </c>
    </row>
    <row r="26" spans="1:6" s="99" customFormat="1" ht="15.75" customHeight="1" x14ac:dyDescent="0.25">
      <c r="A26" s="151" t="s">
        <v>561</v>
      </c>
      <c r="B26" s="152" t="s">
        <v>110</v>
      </c>
      <c r="C26" s="106" t="s">
        <v>131</v>
      </c>
      <c r="D26" s="98">
        <f>'КБ+ софин. МБ'!C101</f>
        <v>0</v>
      </c>
      <c r="E26" s="98">
        <f>'КБ+ софин. МБ'!D101</f>
        <v>0</v>
      </c>
      <c r="F26" s="5">
        <v>0</v>
      </c>
    </row>
    <row r="27" spans="1:6" s="8" customFormat="1" ht="15.75" customHeight="1" x14ac:dyDescent="0.25">
      <c r="A27" s="151"/>
      <c r="B27" s="152"/>
      <c r="C27" s="106" t="s">
        <v>18</v>
      </c>
      <c r="D27" s="98">
        <f>'КБ+ софин. МБ'!C102</f>
        <v>1055.8</v>
      </c>
      <c r="E27" s="98">
        <f>'КБ+ софин. МБ'!D102</f>
        <v>1055.8</v>
      </c>
      <c r="F27" s="5">
        <f t="shared" si="0"/>
        <v>100</v>
      </c>
    </row>
    <row r="28" spans="1:6" s="8" customFormat="1" ht="15.75" customHeight="1" x14ac:dyDescent="0.25">
      <c r="A28" s="151"/>
      <c r="B28" s="152"/>
      <c r="C28" s="106" t="s">
        <v>106</v>
      </c>
      <c r="D28" s="98">
        <f>'КБ+ софин. МБ'!C103</f>
        <v>400.2</v>
      </c>
      <c r="E28" s="98">
        <f>'КБ+ софин. МБ'!D103</f>
        <v>400.2</v>
      </c>
      <c r="F28" s="5">
        <f t="shared" si="0"/>
        <v>100</v>
      </c>
    </row>
    <row r="29" spans="1:6" s="8" customFormat="1" ht="18" customHeight="1" x14ac:dyDescent="0.25">
      <c r="A29" s="151"/>
      <c r="B29" s="152"/>
      <c r="C29" s="104" t="s">
        <v>21</v>
      </c>
      <c r="D29" s="40">
        <f>D27+D28+D26</f>
        <v>1456</v>
      </c>
      <c r="E29" s="40">
        <f>E27+E28+E26</f>
        <v>1456</v>
      </c>
      <c r="F29" s="1">
        <f t="shared" si="0"/>
        <v>100</v>
      </c>
    </row>
    <row r="30" spans="1:6" s="99" customFormat="1" ht="15.75" customHeight="1" x14ac:dyDescent="0.25">
      <c r="A30" s="151" t="s">
        <v>568</v>
      </c>
      <c r="B30" s="152" t="s">
        <v>110</v>
      </c>
      <c r="C30" s="106" t="s">
        <v>131</v>
      </c>
      <c r="D30" s="98">
        <f>'КБ+ софин. МБ'!C109</f>
        <v>0</v>
      </c>
      <c r="E30" s="98">
        <f>'КБ+ софин. МБ'!D109</f>
        <v>0</v>
      </c>
      <c r="F30" s="5">
        <v>0</v>
      </c>
    </row>
    <row r="31" spans="1:6" s="8" customFormat="1" ht="15.75" customHeight="1" x14ac:dyDescent="0.25">
      <c r="A31" s="151"/>
      <c r="B31" s="152"/>
      <c r="C31" s="106" t="s">
        <v>18</v>
      </c>
      <c r="D31" s="98">
        <f>'КБ+ софин. МБ'!C110</f>
        <v>56950.2</v>
      </c>
      <c r="E31" s="98">
        <f>'КБ+ софин. МБ'!D110</f>
        <v>0</v>
      </c>
      <c r="F31" s="5">
        <f>E31/D31*100</f>
        <v>0</v>
      </c>
    </row>
    <row r="32" spans="1:6" s="8" customFormat="1" ht="35.25" customHeight="1" x14ac:dyDescent="0.25">
      <c r="A32" s="151"/>
      <c r="B32" s="152"/>
      <c r="C32" s="106" t="s">
        <v>106</v>
      </c>
      <c r="D32" s="98">
        <f>'КБ+ софин. МБ'!C111</f>
        <v>3024.1</v>
      </c>
      <c r="E32" s="98">
        <f>'КБ+ софин. МБ'!D111</f>
        <v>0</v>
      </c>
      <c r="F32" s="5">
        <f>E32/D32*100</f>
        <v>0</v>
      </c>
    </row>
    <row r="33" spans="1:6" s="8" customFormat="1" ht="17.25" customHeight="1" x14ac:dyDescent="0.25">
      <c r="A33" s="151"/>
      <c r="B33" s="152"/>
      <c r="C33" s="104" t="s">
        <v>21</v>
      </c>
      <c r="D33" s="40">
        <f>D31+D32+D30</f>
        <v>59974.299999999996</v>
      </c>
      <c r="E33" s="40">
        <f>E31+E32+E30</f>
        <v>0</v>
      </c>
      <c r="F33" s="1">
        <f>E33/D33*100</f>
        <v>0</v>
      </c>
    </row>
    <row r="34" spans="1:6" s="99" customFormat="1" ht="15.75" customHeight="1" x14ac:dyDescent="0.25">
      <c r="A34" s="151" t="s">
        <v>562</v>
      </c>
      <c r="B34" s="152" t="s">
        <v>110</v>
      </c>
      <c r="C34" s="106" t="s">
        <v>131</v>
      </c>
      <c r="D34" s="98">
        <f>'КБ+ софин. МБ'!C113</f>
        <v>0</v>
      </c>
      <c r="E34" s="98">
        <f>'КБ+ софин. МБ'!D113</f>
        <v>0</v>
      </c>
      <c r="F34" s="5">
        <v>0</v>
      </c>
    </row>
    <row r="35" spans="1:6" ht="15.75" customHeight="1" x14ac:dyDescent="0.25">
      <c r="A35" s="151"/>
      <c r="B35" s="152"/>
      <c r="C35" s="106" t="s">
        <v>18</v>
      </c>
      <c r="D35" s="98">
        <f>'КБ+ софин. МБ'!C114</f>
        <v>531.1</v>
      </c>
      <c r="E35" s="98">
        <f>'КБ+ софин. МБ'!D114</f>
        <v>531.1</v>
      </c>
      <c r="F35" s="5">
        <f>E35/D35*100</f>
        <v>100</v>
      </c>
    </row>
    <row r="36" spans="1:6" ht="35.25" customHeight="1" x14ac:dyDescent="0.25">
      <c r="A36" s="151"/>
      <c r="B36" s="152"/>
      <c r="C36" s="106" t="s">
        <v>106</v>
      </c>
      <c r="D36" s="98">
        <f>'КБ+ софин. МБ'!C115</f>
        <v>0</v>
      </c>
      <c r="E36" s="98">
        <f>'КБ+ софин. МБ'!D115</f>
        <v>0</v>
      </c>
      <c r="F36" s="5">
        <v>0</v>
      </c>
    </row>
    <row r="37" spans="1:6" s="7" customFormat="1" ht="15.75" customHeight="1" x14ac:dyDescent="0.25">
      <c r="A37" s="151"/>
      <c r="B37" s="152"/>
      <c r="C37" s="104" t="s">
        <v>21</v>
      </c>
      <c r="D37" s="40">
        <f>D35+D36+D34</f>
        <v>531.1</v>
      </c>
      <c r="E37" s="40">
        <f>E35+E36+E34</f>
        <v>531.1</v>
      </c>
      <c r="F37" s="1">
        <f>E37/D37*100</f>
        <v>100</v>
      </c>
    </row>
    <row r="38" spans="1:6" s="134" customFormat="1" ht="15.75" customHeight="1" x14ac:dyDescent="0.25">
      <c r="A38" s="151" t="s">
        <v>563</v>
      </c>
      <c r="B38" s="152" t="s">
        <v>110</v>
      </c>
      <c r="C38" s="100" t="s">
        <v>131</v>
      </c>
      <c r="D38" s="98">
        <f>'КБ+ софин. МБ'!C117</f>
        <v>0</v>
      </c>
      <c r="E38" s="98">
        <f>'КБ+ софин. МБ'!D117</f>
        <v>0</v>
      </c>
      <c r="F38" s="5">
        <v>0</v>
      </c>
    </row>
    <row r="39" spans="1:6" ht="15.75" customHeight="1" x14ac:dyDescent="0.25">
      <c r="A39" s="151"/>
      <c r="B39" s="152"/>
      <c r="C39" s="106" t="s">
        <v>18</v>
      </c>
      <c r="D39" s="39">
        <f>'КБ+ софин. МБ'!C118</f>
        <v>0</v>
      </c>
      <c r="E39" s="39">
        <f>'КБ+ софин. МБ'!D118</f>
        <v>0</v>
      </c>
      <c r="F39" s="5">
        <v>0</v>
      </c>
    </row>
    <row r="40" spans="1:6" ht="33" customHeight="1" x14ac:dyDescent="0.25">
      <c r="A40" s="151"/>
      <c r="B40" s="152"/>
      <c r="C40" s="106" t="s">
        <v>106</v>
      </c>
      <c r="D40" s="39">
        <f>'КБ+ софин. МБ'!C119</f>
        <v>0</v>
      </c>
      <c r="E40" s="39">
        <f>'КБ+ софин. МБ'!D119</f>
        <v>0</v>
      </c>
      <c r="F40" s="5">
        <v>0</v>
      </c>
    </row>
    <row r="41" spans="1:6" s="7" customFormat="1" ht="15.75" customHeight="1" x14ac:dyDescent="0.25">
      <c r="A41" s="151"/>
      <c r="B41" s="152"/>
      <c r="C41" s="104" t="s">
        <v>21</v>
      </c>
      <c r="D41" s="40">
        <f>D39+D40+D38</f>
        <v>0</v>
      </c>
      <c r="E41" s="40">
        <f>E39+E40+E38</f>
        <v>0</v>
      </c>
      <c r="F41" s="1">
        <v>0</v>
      </c>
    </row>
    <row r="42" spans="1:6" s="99" customFormat="1" ht="15.75" customHeight="1" x14ac:dyDescent="0.25">
      <c r="A42" s="151" t="s">
        <v>511</v>
      </c>
      <c r="B42" s="152" t="s">
        <v>110</v>
      </c>
      <c r="C42" s="100" t="s">
        <v>131</v>
      </c>
      <c r="D42" s="98">
        <f>'КБ+ софин. МБ'!C121</f>
        <v>0</v>
      </c>
      <c r="E42" s="98">
        <f>'КБ+ софин. МБ'!D121</f>
        <v>0</v>
      </c>
      <c r="F42" s="5">
        <v>0</v>
      </c>
    </row>
    <row r="43" spans="1:6" ht="15.75" customHeight="1" x14ac:dyDescent="0.25">
      <c r="A43" s="151"/>
      <c r="B43" s="152"/>
      <c r="C43" s="106" t="s">
        <v>18</v>
      </c>
      <c r="D43" s="98">
        <f>'КБ+ софин. МБ'!C122</f>
        <v>212.5</v>
      </c>
      <c r="E43" s="98">
        <f>'КБ+ софин. МБ'!D122</f>
        <v>63.8</v>
      </c>
      <c r="F43" s="5">
        <f>E43/D43*100</f>
        <v>30.023529411764706</v>
      </c>
    </row>
    <row r="44" spans="1:6" ht="15.75" customHeight="1" x14ac:dyDescent="0.25">
      <c r="A44" s="151"/>
      <c r="B44" s="152"/>
      <c r="C44" s="106" t="s">
        <v>106</v>
      </c>
      <c r="D44" s="98">
        <f>'КБ+ софин. МБ'!C123</f>
        <v>0</v>
      </c>
      <c r="E44" s="98">
        <f>'КБ+ софин. МБ'!D123</f>
        <v>0</v>
      </c>
      <c r="F44" s="5">
        <v>0</v>
      </c>
    </row>
    <row r="45" spans="1:6" s="7" customFormat="1" ht="18" customHeight="1" x14ac:dyDescent="0.25">
      <c r="A45" s="151"/>
      <c r="B45" s="152"/>
      <c r="C45" s="104" t="s">
        <v>21</v>
      </c>
      <c r="D45" s="40">
        <f>D43+D44+D42</f>
        <v>212.5</v>
      </c>
      <c r="E45" s="40">
        <f>E43+E44+E42</f>
        <v>63.8</v>
      </c>
      <c r="F45" s="1">
        <f t="shared" ref="F45" si="1">E45/D45*100</f>
        <v>30.023529411764706</v>
      </c>
    </row>
    <row r="46" spans="1:6" s="7" customFormat="1" ht="15.75" customHeight="1" x14ac:dyDescent="0.25">
      <c r="A46" s="151" t="s">
        <v>556</v>
      </c>
      <c r="B46" s="152" t="s">
        <v>110</v>
      </c>
      <c r="C46" s="100" t="s">
        <v>131</v>
      </c>
      <c r="D46" s="101">
        <f>'КБ+ софин. МБ'!C129</f>
        <v>104633.5</v>
      </c>
      <c r="E46" s="101">
        <f>'КБ+ софин. МБ'!D129</f>
        <v>46402.1</v>
      </c>
      <c r="F46" s="5">
        <f t="shared" ref="F46:F49" si="2">E46/D46*100</f>
        <v>44.347269278003701</v>
      </c>
    </row>
    <row r="47" spans="1:6" ht="15.75" customHeight="1" x14ac:dyDescent="0.25">
      <c r="A47" s="151"/>
      <c r="B47" s="152"/>
      <c r="C47" s="102" t="s">
        <v>18</v>
      </c>
      <c r="D47" s="101">
        <f>'КБ+ софин. МБ'!C130</f>
        <v>8576.3000000000011</v>
      </c>
      <c r="E47" s="101">
        <f>'КБ+ софин. МБ'!D130</f>
        <v>2674</v>
      </c>
      <c r="F47" s="5">
        <f t="shared" si="2"/>
        <v>31.17894663199748</v>
      </c>
    </row>
    <row r="48" spans="1:6" ht="36.75" customHeight="1" x14ac:dyDescent="0.25">
      <c r="A48" s="151"/>
      <c r="B48" s="152"/>
      <c r="C48" s="106" t="s">
        <v>106</v>
      </c>
      <c r="D48" s="101">
        <f>'КБ+ софин. МБ'!C131</f>
        <v>8039.4000000000005</v>
      </c>
      <c r="E48" s="101">
        <f>'КБ+ софин. МБ'!D131</f>
        <v>3532.7999999999997</v>
      </c>
      <c r="F48" s="5">
        <f t="shared" si="2"/>
        <v>43.943577878946186</v>
      </c>
    </row>
    <row r="49" spans="1:6" s="26" customFormat="1" ht="363.75" customHeight="1" x14ac:dyDescent="0.25">
      <c r="A49" s="151"/>
      <c r="B49" s="152"/>
      <c r="C49" s="104" t="s">
        <v>21</v>
      </c>
      <c r="D49" s="40">
        <f>D47+D48+D46</f>
        <v>121249.2</v>
      </c>
      <c r="E49" s="40">
        <f>E47+E48+E46</f>
        <v>52608.899999999994</v>
      </c>
      <c r="F49" s="1">
        <f t="shared" si="2"/>
        <v>43.389069783553211</v>
      </c>
    </row>
    <row r="50" spans="1:6" ht="15.75" customHeight="1" x14ac:dyDescent="0.25">
      <c r="A50" s="151" t="s">
        <v>314</v>
      </c>
      <c r="B50" s="152" t="s">
        <v>110</v>
      </c>
      <c r="C50" s="100" t="s">
        <v>131</v>
      </c>
      <c r="D50" s="98">
        <f>'КБ+ софин. МБ'!C125</f>
        <v>0</v>
      </c>
      <c r="E50" s="98">
        <f>'КБ+ софин. МБ'!D125</f>
        <v>0</v>
      </c>
      <c r="F50" s="5">
        <v>0</v>
      </c>
    </row>
    <row r="51" spans="1:6" ht="15.75" customHeight="1" x14ac:dyDescent="0.25">
      <c r="A51" s="151"/>
      <c r="B51" s="152"/>
      <c r="C51" s="106" t="s">
        <v>18</v>
      </c>
      <c r="D51" s="39">
        <f>'КБ+ софин. МБ'!C126</f>
        <v>0</v>
      </c>
      <c r="E51" s="39">
        <f>'КБ+ софин. МБ'!D126</f>
        <v>0</v>
      </c>
      <c r="F51" s="5">
        <v>0</v>
      </c>
    </row>
    <row r="52" spans="1:6" ht="34.5" customHeight="1" x14ac:dyDescent="0.25">
      <c r="A52" s="151"/>
      <c r="B52" s="152"/>
      <c r="C52" s="106" t="s">
        <v>106</v>
      </c>
      <c r="D52" s="39">
        <f>'КБ+ софин. МБ'!C127</f>
        <v>0</v>
      </c>
      <c r="E52" s="39">
        <f>'КБ+ софин. МБ'!D127</f>
        <v>0</v>
      </c>
      <c r="F52" s="5">
        <v>0</v>
      </c>
    </row>
    <row r="53" spans="1:6" s="7" customFormat="1" ht="16.5" customHeight="1" x14ac:dyDescent="0.25">
      <c r="A53" s="151"/>
      <c r="B53" s="152"/>
      <c r="C53" s="104" t="s">
        <v>21</v>
      </c>
      <c r="D53" s="40">
        <f>D50+D51+D52</f>
        <v>0</v>
      </c>
      <c r="E53" s="40">
        <f>E50+E51+E52</f>
        <v>0</v>
      </c>
      <c r="F53" s="1">
        <v>0</v>
      </c>
    </row>
    <row r="54" spans="1:6" s="7" customFormat="1" ht="15" customHeight="1" x14ac:dyDescent="0.25">
      <c r="A54" s="160" t="s">
        <v>116</v>
      </c>
      <c r="B54" s="159">
        <v>8</v>
      </c>
      <c r="C54" s="107" t="s">
        <v>131</v>
      </c>
      <c r="D54" s="41">
        <f t="shared" ref="D54:E57" si="3">D6+D10+D14+D18+D22+D26+D30+D34+D38+D42+D46+D50</f>
        <v>106973.5</v>
      </c>
      <c r="E54" s="41">
        <f t="shared" si="3"/>
        <v>48742.1</v>
      </c>
      <c r="F54" s="9">
        <f>E54/D54*100</f>
        <v>45.564649188817789</v>
      </c>
    </row>
    <row r="55" spans="1:6" s="22" customFormat="1" ht="16.5" customHeight="1" x14ac:dyDescent="0.25">
      <c r="A55" s="160"/>
      <c r="B55" s="159"/>
      <c r="C55" s="107" t="s">
        <v>18</v>
      </c>
      <c r="D55" s="41">
        <f t="shared" si="3"/>
        <v>103644.8</v>
      </c>
      <c r="E55" s="41">
        <f t="shared" si="3"/>
        <v>5529.2999999999993</v>
      </c>
      <c r="F55" s="9">
        <f>E55/D55*100</f>
        <v>5.3348551977523222</v>
      </c>
    </row>
    <row r="56" spans="1:6" s="22" customFormat="1" ht="15.75" customHeight="1" x14ac:dyDescent="0.25">
      <c r="A56" s="160"/>
      <c r="B56" s="159"/>
      <c r="C56" s="107" t="s">
        <v>19</v>
      </c>
      <c r="D56" s="41">
        <f t="shared" si="3"/>
        <v>16450</v>
      </c>
      <c r="E56" s="41">
        <f t="shared" si="3"/>
        <v>4626.7</v>
      </c>
      <c r="F56" s="9">
        <f>E56/D56*100</f>
        <v>28.125835866261394</v>
      </c>
    </row>
    <row r="57" spans="1:6" s="22" customFormat="1" ht="14.25" customHeight="1" x14ac:dyDescent="0.25">
      <c r="A57" s="160"/>
      <c r="B57" s="159"/>
      <c r="C57" s="107" t="s">
        <v>21</v>
      </c>
      <c r="D57" s="41">
        <f t="shared" si="3"/>
        <v>227068.3</v>
      </c>
      <c r="E57" s="41">
        <f t="shared" si="3"/>
        <v>58898.099999999991</v>
      </c>
      <c r="F57" s="9">
        <f>E57/D57*100</f>
        <v>25.938495157624374</v>
      </c>
    </row>
    <row r="58" spans="1:6" s="8" customFormat="1" ht="20.25" customHeight="1" x14ac:dyDescent="0.25">
      <c r="A58" s="155" t="s">
        <v>105</v>
      </c>
      <c r="B58" s="155"/>
      <c r="C58" s="155"/>
      <c r="D58" s="155"/>
      <c r="E58" s="155"/>
      <c r="F58" s="155"/>
    </row>
    <row r="59" spans="1:6" s="8" customFormat="1" ht="15.75" customHeight="1" x14ac:dyDescent="0.25">
      <c r="A59" s="105" t="s">
        <v>1</v>
      </c>
      <c r="B59" s="106" t="s">
        <v>110</v>
      </c>
      <c r="C59" s="106" t="s">
        <v>18</v>
      </c>
      <c r="D59" s="39">
        <v>0</v>
      </c>
      <c r="E59" s="39">
        <v>0</v>
      </c>
      <c r="F59" s="5">
        <v>0</v>
      </c>
    </row>
    <row r="60" spans="1:6" s="8" customFormat="1" ht="15.75" customHeight="1" x14ac:dyDescent="0.25">
      <c r="A60" s="105" t="s">
        <v>0</v>
      </c>
      <c r="B60" s="106" t="s">
        <v>110</v>
      </c>
      <c r="C60" s="106" t="s">
        <v>18</v>
      </c>
      <c r="D60" s="39">
        <f>общие!D180+общие!D306</f>
        <v>14080</v>
      </c>
      <c r="E60" s="39">
        <f>общие!E180+общие!E306</f>
        <v>580</v>
      </c>
      <c r="F60" s="5">
        <f>E60/D60*100</f>
        <v>4.1193181818181817</v>
      </c>
    </row>
    <row r="61" spans="1:6" s="8" customFormat="1" ht="15.75" customHeight="1" x14ac:dyDescent="0.25">
      <c r="A61" s="105" t="s">
        <v>2</v>
      </c>
      <c r="B61" s="106" t="s">
        <v>110</v>
      </c>
      <c r="C61" s="106" t="s">
        <v>18</v>
      </c>
      <c r="D61" s="39">
        <f>общие!D184</f>
        <v>11500</v>
      </c>
      <c r="E61" s="39">
        <f>общие!E184</f>
        <v>0</v>
      </c>
      <c r="F61" s="5">
        <f>E61/D61*100</f>
        <v>0</v>
      </c>
    </row>
    <row r="62" spans="1:6" s="8" customFormat="1" ht="15.75" customHeight="1" x14ac:dyDescent="0.25">
      <c r="A62" s="135" t="s">
        <v>3</v>
      </c>
      <c r="B62" s="106" t="s">
        <v>110</v>
      </c>
      <c r="C62" s="106" t="s">
        <v>18</v>
      </c>
      <c r="D62" s="101">
        <v>0</v>
      </c>
      <c r="E62" s="101">
        <v>0</v>
      </c>
      <c r="F62" s="5">
        <v>0</v>
      </c>
    </row>
    <row r="63" spans="1:6" s="8" customFormat="1" ht="15.75" customHeight="1" x14ac:dyDescent="0.25">
      <c r="A63" s="105" t="s">
        <v>9</v>
      </c>
      <c r="B63" s="106" t="s">
        <v>110</v>
      </c>
      <c r="C63" s="106" t="s">
        <v>18</v>
      </c>
      <c r="D63" s="39">
        <v>0</v>
      </c>
      <c r="E63" s="39">
        <v>0</v>
      </c>
      <c r="F63" s="5">
        <v>0</v>
      </c>
    </row>
    <row r="64" spans="1:6" s="8" customFormat="1" ht="15.75" customHeight="1" x14ac:dyDescent="0.25">
      <c r="A64" s="105" t="s">
        <v>8</v>
      </c>
      <c r="B64" s="106" t="s">
        <v>110</v>
      </c>
      <c r="C64" s="106" t="s">
        <v>18</v>
      </c>
      <c r="D64" s="39">
        <f>общие!D218</f>
        <v>2800</v>
      </c>
      <c r="E64" s="39">
        <f>общие!E218</f>
        <v>0</v>
      </c>
      <c r="F64" s="5">
        <f>E64/D64*100</f>
        <v>0</v>
      </c>
    </row>
    <row r="65" spans="1:7" s="8" customFormat="1" ht="15.75" customHeight="1" x14ac:dyDescent="0.25">
      <c r="A65" s="105" t="s">
        <v>7</v>
      </c>
      <c r="B65" s="106" t="s">
        <v>110</v>
      </c>
      <c r="C65" s="106" t="s">
        <v>18</v>
      </c>
      <c r="D65" s="39">
        <v>0</v>
      </c>
      <c r="E65" s="39">
        <v>0</v>
      </c>
      <c r="F65" s="5">
        <v>0</v>
      </c>
    </row>
    <row r="66" spans="1:7" s="8" customFormat="1" ht="15.75" customHeight="1" x14ac:dyDescent="0.25">
      <c r="A66" s="105" t="s">
        <v>4</v>
      </c>
      <c r="B66" s="106" t="s">
        <v>110</v>
      </c>
      <c r="C66" s="106" t="s">
        <v>18</v>
      </c>
      <c r="D66" s="39">
        <v>0</v>
      </c>
      <c r="E66" s="39">
        <v>0</v>
      </c>
      <c r="F66" s="5">
        <v>0</v>
      </c>
    </row>
    <row r="67" spans="1:7" s="8" customFormat="1" ht="15.75" customHeight="1" x14ac:dyDescent="0.25">
      <c r="A67" s="105" t="s">
        <v>5</v>
      </c>
      <c r="B67" s="106" t="s">
        <v>110</v>
      </c>
      <c r="C67" s="106" t="s">
        <v>18</v>
      </c>
      <c r="D67" s="39">
        <v>0</v>
      </c>
      <c r="E67" s="39">
        <v>0</v>
      </c>
      <c r="F67" s="5">
        <v>0</v>
      </c>
    </row>
    <row r="68" spans="1:7" s="8" customFormat="1" ht="15.75" customHeight="1" x14ac:dyDescent="0.25">
      <c r="A68" s="105" t="s">
        <v>6</v>
      </c>
      <c r="B68" s="106" t="s">
        <v>110</v>
      </c>
      <c r="C68" s="106" t="s">
        <v>18</v>
      </c>
      <c r="D68" s="39">
        <v>0</v>
      </c>
      <c r="E68" s="39">
        <v>0</v>
      </c>
      <c r="F68" s="5">
        <v>0</v>
      </c>
    </row>
    <row r="69" spans="1:7" s="8" customFormat="1" ht="15.75" customHeight="1" x14ac:dyDescent="0.25">
      <c r="A69" s="105" t="s">
        <v>11</v>
      </c>
      <c r="B69" s="106" t="s">
        <v>110</v>
      </c>
      <c r="C69" s="106" t="s">
        <v>18</v>
      </c>
      <c r="D69" s="39">
        <f>общие!D332</f>
        <v>300</v>
      </c>
      <c r="E69" s="39">
        <f>общие!E332</f>
        <v>277.60000000000002</v>
      </c>
      <c r="F69" s="5">
        <f>E69/D69*100</f>
        <v>92.533333333333346</v>
      </c>
    </row>
    <row r="70" spans="1:7" s="8" customFormat="1" ht="15.75" customHeight="1" x14ac:dyDescent="0.25">
      <c r="A70" s="105" t="s">
        <v>10</v>
      </c>
      <c r="B70" s="106" t="s">
        <v>110</v>
      </c>
      <c r="C70" s="106" t="s">
        <v>18</v>
      </c>
      <c r="D70" s="39">
        <v>0</v>
      </c>
      <c r="E70" s="39">
        <v>0</v>
      </c>
      <c r="F70" s="5">
        <v>0</v>
      </c>
    </row>
    <row r="71" spans="1:7" s="8" customFormat="1" ht="15" customHeight="1" x14ac:dyDescent="0.25">
      <c r="A71" s="10" t="s">
        <v>12</v>
      </c>
      <c r="B71" s="11" t="s">
        <v>110</v>
      </c>
      <c r="C71" s="11" t="s">
        <v>13</v>
      </c>
      <c r="D71" s="42">
        <f>D59+D60+D61+D62+D66+D67+D68+D65+D64+D63+D70+D69</f>
        <v>28680</v>
      </c>
      <c r="E71" s="42">
        <f>E59+E60+E61+E62+E66+E67+E68+E65+E64+E63+E70+E69</f>
        <v>857.6</v>
      </c>
      <c r="F71" s="9">
        <f>E71/D71*100</f>
        <v>2.9902370990237097</v>
      </c>
    </row>
    <row r="72" spans="1:7" s="26" customFormat="1" ht="17.25" customHeight="1" x14ac:dyDescent="0.25">
      <c r="A72" s="154" t="s">
        <v>22</v>
      </c>
      <c r="B72" s="154"/>
      <c r="C72" s="154"/>
      <c r="D72" s="154"/>
      <c r="E72" s="154"/>
      <c r="F72" s="154"/>
    </row>
    <row r="73" spans="1:7" ht="15.75" customHeight="1" x14ac:dyDescent="0.25">
      <c r="A73" s="105" t="s">
        <v>1</v>
      </c>
      <c r="B73" s="106">
        <v>16</v>
      </c>
      <c r="C73" s="106" t="s">
        <v>19</v>
      </c>
      <c r="D73" s="39">
        <f>D89-D8</f>
        <v>32777.4</v>
      </c>
      <c r="E73" s="39">
        <f>E89-E8</f>
        <v>14685.9</v>
      </c>
      <c r="F73" s="5">
        <f>E73/D73*100</f>
        <v>44.804957074081528</v>
      </c>
      <c r="G73" s="12"/>
    </row>
    <row r="74" spans="1:7" ht="15.75" customHeight="1" x14ac:dyDescent="0.25">
      <c r="A74" s="105" t="s">
        <v>0</v>
      </c>
      <c r="B74" s="106">
        <v>12</v>
      </c>
      <c r="C74" s="106" t="s">
        <v>19</v>
      </c>
      <c r="D74" s="39">
        <f>D93-D12</f>
        <v>45108.1</v>
      </c>
      <c r="E74" s="39">
        <f>E93-E12</f>
        <v>18815</v>
      </c>
      <c r="F74" s="5">
        <f t="shared" ref="F74:F84" si="4">E74/D74*100</f>
        <v>41.710912230841025</v>
      </c>
    </row>
    <row r="75" spans="1:7" ht="15.75" customHeight="1" x14ac:dyDescent="0.25">
      <c r="A75" s="105" t="s">
        <v>2</v>
      </c>
      <c r="B75" s="106">
        <v>14</v>
      </c>
      <c r="C75" s="106" t="s">
        <v>19</v>
      </c>
      <c r="D75" s="39">
        <f>D97-D16</f>
        <v>75539.199999999997</v>
      </c>
      <c r="E75" s="39">
        <f>E97-E16</f>
        <v>46821</v>
      </c>
      <c r="F75" s="5">
        <f t="shared" si="4"/>
        <v>61.982387952215547</v>
      </c>
    </row>
    <row r="76" spans="1:7" ht="15.75" customHeight="1" x14ac:dyDescent="0.25">
      <c r="A76" s="135" t="s">
        <v>3</v>
      </c>
      <c r="B76" s="102">
        <v>24</v>
      </c>
      <c r="C76" s="106" t="s">
        <v>19</v>
      </c>
      <c r="D76" s="101">
        <f>D101-D20</f>
        <v>69763.399999999994</v>
      </c>
      <c r="E76" s="101">
        <f>E101-E20</f>
        <v>27569.1</v>
      </c>
      <c r="F76" s="5">
        <f t="shared" si="4"/>
        <v>39.517999409432456</v>
      </c>
    </row>
    <row r="77" spans="1:7" ht="15.75" customHeight="1" x14ac:dyDescent="0.25">
      <c r="A77" s="105" t="s">
        <v>9</v>
      </c>
      <c r="B77" s="106">
        <v>20</v>
      </c>
      <c r="C77" s="106" t="s">
        <v>19</v>
      </c>
      <c r="D77" s="39">
        <v>0</v>
      </c>
      <c r="E77" s="39">
        <f>E105-E24</f>
        <v>27449.7</v>
      </c>
      <c r="F77" s="5">
        <v>0</v>
      </c>
    </row>
    <row r="78" spans="1:7" ht="15.75" customHeight="1" x14ac:dyDescent="0.25">
      <c r="A78" s="105" t="s">
        <v>8</v>
      </c>
      <c r="B78" s="106">
        <v>24</v>
      </c>
      <c r="C78" s="106" t="s">
        <v>19</v>
      </c>
      <c r="D78" s="39">
        <f>D109-D28</f>
        <v>30441.599999999995</v>
      </c>
      <c r="E78" s="39">
        <f>E109-E28</f>
        <v>13660.3</v>
      </c>
      <c r="F78" s="5">
        <f t="shared" si="4"/>
        <v>44.873791127930204</v>
      </c>
    </row>
    <row r="79" spans="1:7" ht="15.75" customHeight="1" x14ac:dyDescent="0.25">
      <c r="A79" s="105" t="s">
        <v>7</v>
      </c>
      <c r="B79" s="106">
        <v>19</v>
      </c>
      <c r="C79" s="106" t="s">
        <v>19</v>
      </c>
      <c r="D79" s="39">
        <f>D113-D32</f>
        <v>58563.5</v>
      </c>
      <c r="E79" s="39">
        <f>E113-E32</f>
        <v>23804.3</v>
      </c>
      <c r="F79" s="5">
        <f t="shared" si="4"/>
        <v>40.646990019380667</v>
      </c>
    </row>
    <row r="80" spans="1:7" ht="15.75" customHeight="1" x14ac:dyDescent="0.25">
      <c r="A80" s="105" t="s">
        <v>4</v>
      </c>
      <c r="B80" s="106">
        <v>19</v>
      </c>
      <c r="C80" s="106" t="s">
        <v>19</v>
      </c>
      <c r="D80" s="39">
        <f>D117-D36</f>
        <v>56272.3</v>
      </c>
      <c r="E80" s="39">
        <f>E117-E36</f>
        <v>26696.2</v>
      </c>
      <c r="F80" s="5">
        <f t="shared" si="4"/>
        <v>47.441103349249985</v>
      </c>
    </row>
    <row r="81" spans="1:7" ht="15.75" customHeight="1" x14ac:dyDescent="0.25">
      <c r="A81" s="105" t="s">
        <v>5</v>
      </c>
      <c r="B81" s="106">
        <v>20</v>
      </c>
      <c r="C81" s="106" t="s">
        <v>19</v>
      </c>
      <c r="D81" s="39">
        <f>D121-D40</f>
        <v>69175.399999999994</v>
      </c>
      <c r="E81" s="39">
        <f>E121-E40</f>
        <v>28267.8</v>
      </c>
      <c r="F81" s="5">
        <f t="shared" si="4"/>
        <v>40.863948744784999</v>
      </c>
    </row>
    <row r="82" spans="1:7" ht="15.75" customHeight="1" x14ac:dyDescent="0.25">
      <c r="A82" s="105" t="s">
        <v>6</v>
      </c>
      <c r="B82" s="106">
        <v>25</v>
      </c>
      <c r="C82" s="106" t="s">
        <v>19</v>
      </c>
      <c r="D82" s="39">
        <f>D125-D44</f>
        <v>305407.69999999995</v>
      </c>
      <c r="E82" s="39">
        <f>E125-E44</f>
        <v>145278.30000000002</v>
      </c>
      <c r="F82" s="5">
        <f t="shared" si="4"/>
        <v>47.568643488687428</v>
      </c>
    </row>
    <row r="83" spans="1:7" ht="15.75" customHeight="1" x14ac:dyDescent="0.25">
      <c r="A83" s="105" t="s">
        <v>11</v>
      </c>
      <c r="B83" s="106">
        <v>33</v>
      </c>
      <c r="C83" s="106" t="s">
        <v>19</v>
      </c>
      <c r="D83" s="39">
        <f>D129-D48</f>
        <v>326444</v>
      </c>
      <c r="E83" s="39">
        <f>E129-E48</f>
        <v>119863.80000000002</v>
      </c>
      <c r="F83" s="5">
        <f t="shared" si="4"/>
        <v>36.718028206981906</v>
      </c>
    </row>
    <row r="84" spans="1:7" ht="15.75" customHeight="1" x14ac:dyDescent="0.25">
      <c r="A84" s="105" t="s">
        <v>10</v>
      </c>
      <c r="B84" s="106">
        <v>23</v>
      </c>
      <c r="C84" s="106" t="s">
        <v>19</v>
      </c>
      <c r="D84" s="39">
        <f>D133-D52</f>
        <v>54727.799999999996</v>
      </c>
      <c r="E84" s="39">
        <f>E133-E52</f>
        <v>29169.199999999997</v>
      </c>
      <c r="F84" s="5">
        <f t="shared" si="4"/>
        <v>53.29868914884208</v>
      </c>
    </row>
    <row r="85" spans="1:7" s="22" customFormat="1" ht="16.5" customHeight="1" x14ac:dyDescent="0.25">
      <c r="A85" s="10" t="s">
        <v>12</v>
      </c>
      <c r="B85" s="11">
        <f>SUM(B73:B84)</f>
        <v>249</v>
      </c>
      <c r="C85" s="11" t="s">
        <v>13</v>
      </c>
      <c r="D85" s="42">
        <f>D73+D74+D75+D76+D80+D81+D82+D79+D78+D77+D84+D83</f>
        <v>1124220.3999999999</v>
      </c>
      <c r="E85" s="42">
        <f>E73+E74+E75+E76+E80+E81+E82+E79+E78+E77+E84+E83</f>
        <v>522080.60000000009</v>
      </c>
      <c r="F85" s="9">
        <f t="shared" ref="F85:F133" si="5">E85/D85*100</f>
        <v>46.439345879153244</v>
      </c>
      <c r="G85" s="27"/>
    </row>
    <row r="86" spans="1:7" s="26" customFormat="1" ht="17.25" customHeight="1" x14ac:dyDescent="0.25">
      <c r="A86" s="154" t="s">
        <v>267</v>
      </c>
      <c r="B86" s="154"/>
      <c r="C86" s="154"/>
      <c r="D86" s="154"/>
      <c r="E86" s="154"/>
      <c r="F86" s="154"/>
    </row>
    <row r="87" spans="1:7" ht="15.75" customHeight="1" x14ac:dyDescent="0.25">
      <c r="A87" s="151" t="s">
        <v>1</v>
      </c>
      <c r="B87" s="152" t="s">
        <v>110</v>
      </c>
      <c r="C87" s="100" t="s">
        <v>131</v>
      </c>
      <c r="D87" s="39">
        <f>общие!D395</f>
        <v>0</v>
      </c>
      <c r="E87" s="39">
        <f>общие!E395</f>
        <v>0</v>
      </c>
      <c r="F87" s="5">
        <v>0</v>
      </c>
    </row>
    <row r="88" spans="1:7" ht="15.75" customHeight="1" x14ac:dyDescent="0.25">
      <c r="A88" s="151"/>
      <c r="B88" s="152"/>
      <c r="C88" s="106" t="s">
        <v>18</v>
      </c>
      <c r="D88" s="103">
        <f>общие!D396</f>
        <v>0</v>
      </c>
      <c r="E88" s="103">
        <f>общие!E396</f>
        <v>0</v>
      </c>
      <c r="F88" s="5">
        <v>0</v>
      </c>
    </row>
    <row r="89" spans="1:7" ht="15.75" customHeight="1" x14ac:dyDescent="0.25">
      <c r="A89" s="151"/>
      <c r="B89" s="152"/>
      <c r="C89" s="106" t="s">
        <v>19</v>
      </c>
      <c r="D89" s="39">
        <f>общие!D397</f>
        <v>32777.4</v>
      </c>
      <c r="E89" s="39">
        <f>общие!E397</f>
        <v>14685.9</v>
      </c>
      <c r="F89" s="5">
        <f t="shared" si="5"/>
        <v>44.804957074081528</v>
      </c>
    </row>
    <row r="90" spans="1:7" s="67" customFormat="1" ht="15.75" customHeight="1" x14ac:dyDescent="0.25">
      <c r="A90" s="151"/>
      <c r="B90" s="152"/>
      <c r="C90" s="64" t="s">
        <v>21</v>
      </c>
      <c r="D90" s="65">
        <f>D88+D89+D87</f>
        <v>32777.4</v>
      </c>
      <c r="E90" s="65">
        <f>E88+E89</f>
        <v>14685.9</v>
      </c>
      <c r="F90" s="66">
        <f>E90/D90*100</f>
        <v>44.804957074081528</v>
      </c>
    </row>
    <row r="91" spans="1:7" s="97" customFormat="1" ht="15.75" customHeight="1" x14ac:dyDescent="0.25">
      <c r="A91" s="151" t="s">
        <v>0</v>
      </c>
      <c r="B91" s="152" t="s">
        <v>110</v>
      </c>
      <c r="C91" s="100" t="s">
        <v>131</v>
      </c>
      <c r="D91" s="98">
        <f>общие!D399</f>
        <v>0</v>
      </c>
      <c r="E91" s="98">
        <f>общие!E399</f>
        <v>0</v>
      </c>
      <c r="F91" s="5">
        <v>0</v>
      </c>
    </row>
    <row r="92" spans="1:7" ht="15.75" customHeight="1" x14ac:dyDescent="0.25">
      <c r="A92" s="151"/>
      <c r="B92" s="152"/>
      <c r="C92" s="106" t="s">
        <v>18</v>
      </c>
      <c r="D92" s="103">
        <f>общие!D400</f>
        <v>14080</v>
      </c>
      <c r="E92" s="103">
        <f>общие!E400</f>
        <v>580</v>
      </c>
      <c r="F92" s="5">
        <f t="shared" si="5"/>
        <v>4.1193181818181817</v>
      </c>
    </row>
    <row r="93" spans="1:7" ht="15.75" customHeight="1" x14ac:dyDescent="0.25">
      <c r="A93" s="151"/>
      <c r="B93" s="152"/>
      <c r="C93" s="106" t="s">
        <v>19</v>
      </c>
      <c r="D93" s="39">
        <f>общие!D401</f>
        <v>45108.1</v>
      </c>
      <c r="E93" s="39">
        <f>общие!E401</f>
        <v>18815</v>
      </c>
      <c r="F93" s="5">
        <f t="shared" si="5"/>
        <v>41.710912230841025</v>
      </c>
    </row>
    <row r="94" spans="1:7" s="67" customFormat="1" ht="15.75" customHeight="1" x14ac:dyDescent="0.25">
      <c r="A94" s="151"/>
      <c r="B94" s="152"/>
      <c r="C94" s="64" t="s">
        <v>21</v>
      </c>
      <c r="D94" s="65">
        <f>D92+D93+D91</f>
        <v>59188.1</v>
      </c>
      <c r="E94" s="65">
        <f>E92+E93+E91</f>
        <v>19395</v>
      </c>
      <c r="F94" s="66">
        <f>E94/D94*100</f>
        <v>32.768411217795467</v>
      </c>
    </row>
    <row r="95" spans="1:7" s="99" customFormat="1" ht="15.75" customHeight="1" x14ac:dyDescent="0.25">
      <c r="A95" s="151" t="s">
        <v>2</v>
      </c>
      <c r="B95" s="152" t="s">
        <v>110</v>
      </c>
      <c r="C95" s="100" t="s">
        <v>131</v>
      </c>
      <c r="D95" s="98">
        <f>общие!D403</f>
        <v>0</v>
      </c>
      <c r="E95" s="98">
        <f>общие!E403</f>
        <v>0</v>
      </c>
      <c r="F95" s="5">
        <v>0</v>
      </c>
    </row>
    <row r="96" spans="1:7" ht="15.75" customHeight="1" x14ac:dyDescent="0.25">
      <c r="A96" s="151"/>
      <c r="B96" s="152"/>
      <c r="C96" s="106" t="s">
        <v>18</v>
      </c>
      <c r="D96" s="98">
        <f>общие!D404</f>
        <v>45546.299999999996</v>
      </c>
      <c r="E96" s="98">
        <f>общие!E404</f>
        <v>0</v>
      </c>
      <c r="F96" s="5">
        <f t="shared" si="5"/>
        <v>0</v>
      </c>
    </row>
    <row r="97" spans="1:6" ht="15.75" customHeight="1" x14ac:dyDescent="0.25">
      <c r="A97" s="151"/>
      <c r="B97" s="152"/>
      <c r="C97" s="106" t="s">
        <v>19</v>
      </c>
      <c r="D97" s="98">
        <f>общие!D405</f>
        <v>79178.899999999994</v>
      </c>
      <c r="E97" s="98">
        <f>общие!E405</f>
        <v>46821</v>
      </c>
      <c r="F97" s="5">
        <f t="shared" si="5"/>
        <v>59.133178157312116</v>
      </c>
    </row>
    <row r="98" spans="1:6" s="67" customFormat="1" ht="15.75" customHeight="1" x14ac:dyDescent="0.25">
      <c r="A98" s="151"/>
      <c r="B98" s="152"/>
      <c r="C98" s="64" t="s">
        <v>21</v>
      </c>
      <c r="D98" s="65">
        <f>D96+D97+D95</f>
        <v>124725.19999999998</v>
      </c>
      <c r="E98" s="65">
        <f>E96+E97+E95</f>
        <v>46821</v>
      </c>
      <c r="F98" s="66">
        <f>E98/D98*100</f>
        <v>37.539326455279294</v>
      </c>
    </row>
    <row r="99" spans="1:6" s="97" customFormat="1" ht="15.75" customHeight="1" x14ac:dyDescent="0.25">
      <c r="A99" s="156" t="s">
        <v>3</v>
      </c>
      <c r="B99" s="152" t="s">
        <v>110</v>
      </c>
      <c r="C99" s="100" t="s">
        <v>131</v>
      </c>
      <c r="D99" s="98">
        <f>общие!D407</f>
        <v>0</v>
      </c>
      <c r="E99" s="98">
        <f>общие!E407</f>
        <v>0</v>
      </c>
      <c r="F99" s="5">
        <v>0</v>
      </c>
    </row>
    <row r="100" spans="1:6" ht="15.75" customHeight="1" x14ac:dyDescent="0.25">
      <c r="A100" s="156"/>
      <c r="B100" s="152"/>
      <c r="C100" s="106" t="s">
        <v>18</v>
      </c>
      <c r="D100" s="98">
        <f>общие!D408</f>
        <v>0</v>
      </c>
      <c r="E100" s="98">
        <f>общие!E408</f>
        <v>0</v>
      </c>
      <c r="F100" s="5">
        <v>0</v>
      </c>
    </row>
    <row r="101" spans="1:6" ht="15.75" customHeight="1" x14ac:dyDescent="0.25">
      <c r="A101" s="156"/>
      <c r="B101" s="152"/>
      <c r="C101" s="106" t="s">
        <v>19</v>
      </c>
      <c r="D101" s="98">
        <f>общие!D409</f>
        <v>69763.399999999994</v>
      </c>
      <c r="E101" s="98">
        <f>общие!E409</f>
        <v>27569.1</v>
      </c>
      <c r="F101" s="5">
        <f t="shared" si="5"/>
        <v>39.517999409432456</v>
      </c>
    </row>
    <row r="102" spans="1:6" s="67" customFormat="1" ht="15.75" customHeight="1" x14ac:dyDescent="0.25">
      <c r="A102" s="156"/>
      <c r="B102" s="152"/>
      <c r="C102" s="64" t="s">
        <v>21</v>
      </c>
      <c r="D102" s="65">
        <f>D100+D101+D99</f>
        <v>69763.399999999994</v>
      </c>
      <c r="E102" s="65">
        <f>E100+E101+E99</f>
        <v>27569.1</v>
      </c>
      <c r="F102" s="66">
        <f>E102/D102*100</f>
        <v>39.517999409432456</v>
      </c>
    </row>
    <row r="103" spans="1:6" s="97" customFormat="1" ht="15.75" customHeight="1" x14ac:dyDescent="0.25">
      <c r="A103" s="151" t="s">
        <v>9</v>
      </c>
      <c r="B103" s="152" t="s">
        <v>110</v>
      </c>
      <c r="C103" s="100" t="s">
        <v>131</v>
      </c>
      <c r="D103" s="98">
        <f>общие!D415</f>
        <v>2340</v>
      </c>
      <c r="E103" s="98">
        <f>общие!E415</f>
        <v>2340</v>
      </c>
      <c r="F103" s="5">
        <v>0</v>
      </c>
    </row>
    <row r="104" spans="1:6" s="8" customFormat="1" ht="15.75" customHeight="1" x14ac:dyDescent="0.25">
      <c r="A104" s="151"/>
      <c r="B104" s="152"/>
      <c r="C104" s="106" t="s">
        <v>18</v>
      </c>
      <c r="D104" s="98">
        <f>общие!D416</f>
        <v>2272.6</v>
      </c>
      <c r="E104" s="98">
        <f>общие!E416</f>
        <v>1204.5999999999999</v>
      </c>
      <c r="F104" s="5">
        <f t="shared" si="5"/>
        <v>53.005368300624831</v>
      </c>
    </row>
    <row r="105" spans="1:6" s="8" customFormat="1" ht="15.75" customHeight="1" x14ac:dyDescent="0.25">
      <c r="A105" s="151"/>
      <c r="B105" s="152"/>
      <c r="C105" s="106" t="s">
        <v>19</v>
      </c>
      <c r="D105" s="98">
        <f>общие!D417</f>
        <v>57534.200000000004</v>
      </c>
      <c r="E105" s="98">
        <f>общие!E417</f>
        <v>28143.4</v>
      </c>
      <c r="F105" s="5">
        <f t="shared" si="5"/>
        <v>48.915949122435002</v>
      </c>
    </row>
    <row r="106" spans="1:6" s="8" customFormat="1" ht="15.75" customHeight="1" x14ac:dyDescent="0.25">
      <c r="A106" s="151"/>
      <c r="B106" s="152"/>
      <c r="C106" s="64" t="s">
        <v>21</v>
      </c>
      <c r="D106" s="65">
        <f>D104+D105+D103</f>
        <v>62146.8</v>
      </c>
      <c r="E106" s="65">
        <f>E104+E105+E103</f>
        <v>31688</v>
      </c>
      <c r="F106" s="66">
        <f>E106/D106*100</f>
        <v>50.988948747159945</v>
      </c>
    </row>
    <row r="107" spans="1:6" s="97" customFormat="1" ht="15.75" customHeight="1" x14ac:dyDescent="0.25">
      <c r="A107" s="151" t="s">
        <v>8</v>
      </c>
      <c r="B107" s="152" t="s">
        <v>110</v>
      </c>
      <c r="C107" s="100" t="s">
        <v>131</v>
      </c>
      <c r="D107" s="98">
        <f>общие!D411</f>
        <v>0</v>
      </c>
      <c r="E107" s="98">
        <f>общие!E411</f>
        <v>0</v>
      </c>
      <c r="F107" s="5">
        <v>0</v>
      </c>
    </row>
    <row r="108" spans="1:6" s="8" customFormat="1" ht="15.75" customHeight="1" x14ac:dyDescent="0.25">
      <c r="A108" s="151"/>
      <c r="B108" s="152"/>
      <c r="C108" s="106" t="s">
        <v>18</v>
      </c>
      <c r="D108" s="98">
        <f>общие!D412</f>
        <v>3855.8</v>
      </c>
      <c r="E108" s="98">
        <f>общие!E412</f>
        <v>1055.8</v>
      </c>
      <c r="F108" s="5">
        <v>0</v>
      </c>
    </row>
    <row r="109" spans="1:6" s="8" customFormat="1" ht="15.75" customHeight="1" x14ac:dyDescent="0.25">
      <c r="A109" s="151"/>
      <c r="B109" s="152"/>
      <c r="C109" s="106" t="s">
        <v>19</v>
      </c>
      <c r="D109" s="98">
        <f>общие!D413</f>
        <v>30841.799999999996</v>
      </c>
      <c r="E109" s="98">
        <f>общие!E413</f>
        <v>14060.5</v>
      </c>
      <c r="F109" s="5">
        <v>0</v>
      </c>
    </row>
    <row r="110" spans="1:6" s="8" customFormat="1" ht="15.75" customHeight="1" x14ac:dyDescent="0.25">
      <c r="A110" s="151"/>
      <c r="B110" s="152"/>
      <c r="C110" s="64" t="s">
        <v>21</v>
      </c>
      <c r="D110" s="65">
        <f>D108+D109+D107</f>
        <v>34697.599999999999</v>
      </c>
      <c r="E110" s="65">
        <f>E108+E109+E107</f>
        <v>15116.3</v>
      </c>
      <c r="F110" s="66">
        <f>E110/D110*100</f>
        <v>43.565837406621782</v>
      </c>
    </row>
    <row r="111" spans="1:6" s="97" customFormat="1" ht="15.75" customHeight="1" x14ac:dyDescent="0.25">
      <c r="A111" s="151" t="s">
        <v>7</v>
      </c>
      <c r="B111" s="152" t="s">
        <v>110</v>
      </c>
      <c r="C111" s="100" t="s">
        <v>131</v>
      </c>
      <c r="D111" s="98">
        <f>общие!D419</f>
        <v>0</v>
      </c>
      <c r="E111" s="98">
        <f>общие!E419</f>
        <v>0</v>
      </c>
      <c r="F111" s="5">
        <v>0</v>
      </c>
    </row>
    <row r="112" spans="1:6" s="8" customFormat="1" ht="15.75" customHeight="1" x14ac:dyDescent="0.25">
      <c r="A112" s="151"/>
      <c r="B112" s="152"/>
      <c r="C112" s="106" t="s">
        <v>18</v>
      </c>
      <c r="D112" s="98">
        <f>общие!D420</f>
        <v>56950.2</v>
      </c>
      <c r="E112" s="98">
        <f>общие!E420</f>
        <v>0</v>
      </c>
      <c r="F112" s="5">
        <f t="shared" si="5"/>
        <v>0</v>
      </c>
    </row>
    <row r="113" spans="1:6" s="8" customFormat="1" ht="15.75" customHeight="1" x14ac:dyDescent="0.25">
      <c r="A113" s="151"/>
      <c r="B113" s="152"/>
      <c r="C113" s="106" t="s">
        <v>19</v>
      </c>
      <c r="D113" s="98">
        <f>общие!D421</f>
        <v>61587.6</v>
      </c>
      <c r="E113" s="98">
        <f>общие!E421</f>
        <v>23804.3</v>
      </c>
      <c r="F113" s="5">
        <f t="shared" si="5"/>
        <v>38.65112457702525</v>
      </c>
    </row>
    <row r="114" spans="1:6" s="8" customFormat="1" ht="15.75" customHeight="1" x14ac:dyDescent="0.25">
      <c r="A114" s="151"/>
      <c r="B114" s="152"/>
      <c r="C114" s="64" t="s">
        <v>21</v>
      </c>
      <c r="D114" s="65">
        <f>D112+D113+D111</f>
        <v>118537.79999999999</v>
      </c>
      <c r="E114" s="65">
        <f>E112+E113+E111</f>
        <v>23804.3</v>
      </c>
      <c r="F114" s="66">
        <f>E114/D114*100</f>
        <v>20.081611097894513</v>
      </c>
    </row>
    <row r="115" spans="1:6" s="97" customFormat="1" ht="15.75" customHeight="1" x14ac:dyDescent="0.25">
      <c r="A115" s="151" t="s">
        <v>4</v>
      </c>
      <c r="B115" s="152" t="s">
        <v>110</v>
      </c>
      <c r="C115" s="100" t="s">
        <v>131</v>
      </c>
      <c r="D115" s="98">
        <f>общие!D423</f>
        <v>0</v>
      </c>
      <c r="E115" s="98">
        <f>общие!E423</f>
        <v>0</v>
      </c>
      <c r="F115" s="5">
        <v>0</v>
      </c>
    </row>
    <row r="116" spans="1:6" ht="15.75" customHeight="1" x14ac:dyDescent="0.25">
      <c r="A116" s="151"/>
      <c r="B116" s="152"/>
      <c r="C116" s="106" t="s">
        <v>18</v>
      </c>
      <c r="D116" s="98">
        <f>общие!D424</f>
        <v>531.1</v>
      </c>
      <c r="E116" s="98">
        <f>общие!E424</f>
        <v>531.1</v>
      </c>
      <c r="F116" s="5">
        <f t="shared" si="5"/>
        <v>100</v>
      </c>
    </row>
    <row r="117" spans="1:6" ht="15.75" customHeight="1" x14ac:dyDescent="0.25">
      <c r="A117" s="151"/>
      <c r="B117" s="152"/>
      <c r="C117" s="106" t="s">
        <v>19</v>
      </c>
      <c r="D117" s="98">
        <f>общие!D425</f>
        <v>56272.3</v>
      </c>
      <c r="E117" s="98">
        <f>общие!E425</f>
        <v>26696.2</v>
      </c>
      <c r="F117" s="5">
        <f t="shared" si="5"/>
        <v>47.441103349249985</v>
      </c>
    </row>
    <row r="118" spans="1:6" s="67" customFormat="1" ht="18" customHeight="1" x14ac:dyDescent="0.25">
      <c r="A118" s="151"/>
      <c r="B118" s="152"/>
      <c r="C118" s="64" t="s">
        <v>21</v>
      </c>
      <c r="D118" s="65">
        <f>D116+D117+D115</f>
        <v>56803.4</v>
      </c>
      <c r="E118" s="65">
        <f>E116+E117+E115</f>
        <v>27227.3</v>
      </c>
      <c r="F118" s="66">
        <f>E118/D118*100</f>
        <v>47.932518123915116</v>
      </c>
    </row>
    <row r="119" spans="1:6" s="99" customFormat="1" ht="15.75" customHeight="1" x14ac:dyDescent="0.25">
      <c r="A119" s="151" t="s">
        <v>5</v>
      </c>
      <c r="B119" s="152" t="s">
        <v>110</v>
      </c>
      <c r="C119" s="100" t="s">
        <v>131</v>
      </c>
      <c r="D119" s="98">
        <f>общие!D427</f>
        <v>0</v>
      </c>
      <c r="E119" s="98">
        <f>общие!E427</f>
        <v>0</v>
      </c>
      <c r="F119" s="5">
        <v>0</v>
      </c>
    </row>
    <row r="120" spans="1:6" ht="15.75" customHeight="1" x14ac:dyDescent="0.25">
      <c r="A120" s="151"/>
      <c r="B120" s="152"/>
      <c r="C120" s="102" t="s">
        <v>18</v>
      </c>
      <c r="D120" s="136">
        <f>общие!D428</f>
        <v>0</v>
      </c>
      <c r="E120" s="136">
        <f>общие!E428</f>
        <v>0</v>
      </c>
      <c r="F120" s="5">
        <v>0</v>
      </c>
    </row>
    <row r="121" spans="1:6" ht="15.75" customHeight="1" x14ac:dyDescent="0.25">
      <c r="A121" s="151"/>
      <c r="B121" s="152"/>
      <c r="C121" s="106" t="s">
        <v>19</v>
      </c>
      <c r="D121" s="39">
        <f>общие!D429</f>
        <v>69175.399999999994</v>
      </c>
      <c r="E121" s="39">
        <f>общие!E429</f>
        <v>28267.8</v>
      </c>
      <c r="F121" s="5">
        <f t="shared" si="5"/>
        <v>40.863948744784999</v>
      </c>
    </row>
    <row r="122" spans="1:6" s="67" customFormat="1" ht="15.75" customHeight="1" x14ac:dyDescent="0.25">
      <c r="A122" s="151"/>
      <c r="B122" s="152"/>
      <c r="C122" s="64" t="s">
        <v>21</v>
      </c>
      <c r="D122" s="65">
        <f>D119+D120+D121</f>
        <v>69175.399999999994</v>
      </c>
      <c r="E122" s="65">
        <f>E119+E120+E121</f>
        <v>28267.8</v>
      </c>
      <c r="F122" s="66">
        <f>E122/D122*100</f>
        <v>40.863948744784999</v>
      </c>
    </row>
    <row r="123" spans="1:6" s="97" customFormat="1" ht="15.75" customHeight="1" x14ac:dyDescent="0.25">
      <c r="A123" s="151" t="s">
        <v>6</v>
      </c>
      <c r="B123" s="152" t="s">
        <v>110</v>
      </c>
      <c r="C123" s="100" t="s">
        <v>131</v>
      </c>
      <c r="D123" s="98">
        <f>общие!D431</f>
        <v>0</v>
      </c>
      <c r="E123" s="98">
        <f>общие!E431</f>
        <v>0</v>
      </c>
      <c r="F123" s="5">
        <v>0</v>
      </c>
    </row>
    <row r="124" spans="1:6" ht="15.75" customHeight="1" x14ac:dyDescent="0.25">
      <c r="A124" s="151"/>
      <c r="B124" s="152"/>
      <c r="C124" s="106" t="s">
        <v>18</v>
      </c>
      <c r="D124" s="98">
        <f>общие!D432</f>
        <v>212.5</v>
      </c>
      <c r="E124" s="98">
        <f>общие!E432</f>
        <v>63.8</v>
      </c>
      <c r="F124" s="5">
        <f t="shared" si="5"/>
        <v>30.023529411764706</v>
      </c>
    </row>
    <row r="125" spans="1:6" ht="15.75" customHeight="1" x14ac:dyDescent="0.25">
      <c r="A125" s="151"/>
      <c r="B125" s="152"/>
      <c r="C125" s="106" t="s">
        <v>19</v>
      </c>
      <c r="D125" s="98">
        <f>общие!D433</f>
        <v>305407.69999999995</v>
      </c>
      <c r="E125" s="98">
        <f>общие!E433</f>
        <v>145278.30000000002</v>
      </c>
      <c r="F125" s="5">
        <f t="shared" si="5"/>
        <v>47.568643488687428</v>
      </c>
    </row>
    <row r="126" spans="1:6" s="67" customFormat="1" ht="15.75" customHeight="1" x14ac:dyDescent="0.25">
      <c r="A126" s="151"/>
      <c r="B126" s="152"/>
      <c r="C126" s="64" t="s">
        <v>21</v>
      </c>
      <c r="D126" s="65">
        <f>D124+D125+D123</f>
        <v>305620.19999999995</v>
      </c>
      <c r="E126" s="65">
        <f>E124+E125+E123</f>
        <v>145342.1</v>
      </c>
      <c r="F126" s="66">
        <f>E126/D126*100</f>
        <v>47.556444240269471</v>
      </c>
    </row>
    <row r="127" spans="1:6" s="67" customFormat="1" ht="15.75" customHeight="1" x14ac:dyDescent="0.25">
      <c r="A127" s="151" t="s">
        <v>11</v>
      </c>
      <c r="B127" s="152" t="s">
        <v>110</v>
      </c>
      <c r="C127" s="100" t="s">
        <v>131</v>
      </c>
      <c r="D127" s="103">
        <f>общие!D439</f>
        <v>104633.5</v>
      </c>
      <c r="E127" s="103">
        <f>общие!E439</f>
        <v>46402.1</v>
      </c>
      <c r="F127" s="5">
        <f t="shared" si="5"/>
        <v>44.347269278003701</v>
      </c>
    </row>
    <row r="128" spans="1:6" ht="15.75" customHeight="1" x14ac:dyDescent="0.25">
      <c r="A128" s="151"/>
      <c r="B128" s="152"/>
      <c r="C128" s="106" t="s">
        <v>18</v>
      </c>
      <c r="D128" s="103">
        <f>общие!D440</f>
        <v>8876.2999999999993</v>
      </c>
      <c r="E128" s="103">
        <f>общие!E440</f>
        <v>2951.6</v>
      </c>
      <c r="F128" s="5">
        <f t="shared" si="5"/>
        <v>33.252593986233002</v>
      </c>
    </row>
    <row r="129" spans="1:6" ht="15.75" customHeight="1" x14ac:dyDescent="0.25">
      <c r="A129" s="151"/>
      <c r="B129" s="152"/>
      <c r="C129" s="106" t="s">
        <v>19</v>
      </c>
      <c r="D129" s="39">
        <f>общие!D441</f>
        <v>334483.40000000002</v>
      </c>
      <c r="E129" s="39">
        <f>общие!E441</f>
        <v>123396.60000000002</v>
      </c>
      <c r="F129" s="5">
        <f t="shared" si="5"/>
        <v>36.891696269530868</v>
      </c>
    </row>
    <row r="130" spans="1:6" s="67" customFormat="1" ht="15.75" customHeight="1" x14ac:dyDescent="0.25">
      <c r="A130" s="151"/>
      <c r="B130" s="152"/>
      <c r="C130" s="64" t="s">
        <v>21</v>
      </c>
      <c r="D130" s="65">
        <f>D128+D129+D127</f>
        <v>447993.2</v>
      </c>
      <c r="E130" s="65">
        <f>E128+E129+E127</f>
        <v>172750.30000000002</v>
      </c>
      <c r="F130" s="66">
        <f>E130/D130*100</f>
        <v>38.560920121108985</v>
      </c>
    </row>
    <row r="131" spans="1:6" s="99" customFormat="1" ht="15.75" customHeight="1" x14ac:dyDescent="0.25">
      <c r="A131" s="151" t="s">
        <v>10</v>
      </c>
      <c r="B131" s="152" t="s">
        <v>110</v>
      </c>
      <c r="C131" s="100" t="s">
        <v>131</v>
      </c>
      <c r="D131" s="98">
        <f>общие!D435</f>
        <v>0</v>
      </c>
      <c r="E131" s="98">
        <f>общие!E435</f>
        <v>0</v>
      </c>
      <c r="F131" s="5">
        <v>0</v>
      </c>
    </row>
    <row r="132" spans="1:6" ht="15.75" customHeight="1" x14ac:dyDescent="0.25">
      <c r="A132" s="151"/>
      <c r="B132" s="152"/>
      <c r="C132" s="106" t="s">
        <v>18</v>
      </c>
      <c r="D132" s="103">
        <f>общие!D436</f>
        <v>0</v>
      </c>
      <c r="E132" s="103">
        <f>общие!E436</f>
        <v>0</v>
      </c>
      <c r="F132" s="5">
        <v>0</v>
      </c>
    </row>
    <row r="133" spans="1:6" ht="15.75" customHeight="1" x14ac:dyDescent="0.25">
      <c r="A133" s="151"/>
      <c r="B133" s="152"/>
      <c r="C133" s="106" t="s">
        <v>19</v>
      </c>
      <c r="D133" s="39">
        <f>общие!D437</f>
        <v>54727.799999999996</v>
      </c>
      <c r="E133" s="39">
        <f>общие!E437</f>
        <v>29169.199999999997</v>
      </c>
      <c r="F133" s="5">
        <f t="shared" si="5"/>
        <v>53.29868914884208</v>
      </c>
    </row>
    <row r="134" spans="1:6" s="67" customFormat="1" ht="15.75" customHeight="1" x14ac:dyDescent="0.25">
      <c r="A134" s="151"/>
      <c r="B134" s="152"/>
      <c r="C134" s="64" t="s">
        <v>21</v>
      </c>
      <c r="D134" s="65">
        <f>D131+D132+D133</f>
        <v>54727.799999999996</v>
      </c>
      <c r="E134" s="65">
        <f>E131+E132+E133</f>
        <v>29169.199999999997</v>
      </c>
      <c r="F134" s="66">
        <f t="shared" ref="F134:F138" si="6">E134/D134*100</f>
        <v>53.29868914884208</v>
      </c>
    </row>
    <row r="135" spans="1:6" s="67" customFormat="1" ht="15.75" customHeight="1" x14ac:dyDescent="0.25">
      <c r="A135" s="157" t="s">
        <v>115</v>
      </c>
      <c r="B135" s="158">
        <f>B85+B54</f>
        <v>257</v>
      </c>
      <c r="C135" s="104" t="s">
        <v>131</v>
      </c>
      <c r="D135" s="40">
        <f>D87+D91+D95+D99+D103+D107+D111+D115+D119+D123+D127+D131</f>
        <v>106973.5</v>
      </c>
      <c r="E135" s="40">
        <f>E87+E91+E95+E99+E103+E107+E111+E115+E119+E123+E127+E131</f>
        <v>48742.1</v>
      </c>
      <c r="F135" s="1">
        <f t="shared" si="6"/>
        <v>45.564649188817789</v>
      </c>
    </row>
    <row r="136" spans="1:6" s="7" customFormat="1" ht="15.75" customHeight="1" x14ac:dyDescent="0.25">
      <c r="A136" s="157"/>
      <c r="B136" s="158"/>
      <c r="C136" s="104" t="s">
        <v>18</v>
      </c>
      <c r="D136" s="40">
        <f>D88+D92+D96+D100+D104+D108+D112+D116+D120+D124+D128+D132</f>
        <v>132324.79999999999</v>
      </c>
      <c r="E136" s="40">
        <f>E88+E92+E96+E100+E116+E120+E124+E112+E108+E104+E132+E128</f>
        <v>6386.9</v>
      </c>
      <c r="F136" s="1">
        <f t="shared" si="6"/>
        <v>4.8266840380639158</v>
      </c>
    </row>
    <row r="137" spans="1:6" s="7" customFormat="1" ht="15.75" customHeight="1" x14ac:dyDescent="0.25">
      <c r="A137" s="157"/>
      <c r="B137" s="158"/>
      <c r="C137" s="104" t="s">
        <v>19</v>
      </c>
      <c r="D137" s="40">
        <f>D89+D93+D97+D101+D105+D109+D113+D117+D121+D125+D129+D133</f>
        <v>1196858</v>
      </c>
      <c r="E137" s="40">
        <f>E89+E93+E97+E101+E117+E121+E125+E113+E109+E105+E133+E129</f>
        <v>526707.30000000005</v>
      </c>
      <c r="F137" s="1">
        <f t="shared" si="6"/>
        <v>44.007501307590381</v>
      </c>
    </row>
    <row r="138" spans="1:6" s="7" customFormat="1" ht="15.75" customHeight="1" x14ac:dyDescent="0.25">
      <c r="A138" s="157"/>
      <c r="B138" s="158"/>
      <c r="C138" s="104" t="s">
        <v>21</v>
      </c>
      <c r="D138" s="40">
        <f>D135+D136+D137</f>
        <v>1436156.3</v>
      </c>
      <c r="E138" s="40">
        <f>E135+E136+E137</f>
        <v>581836.30000000005</v>
      </c>
      <c r="F138" s="1">
        <f t="shared" si="6"/>
        <v>40.513438544258726</v>
      </c>
    </row>
  </sheetData>
  <mergeCells count="57">
    <mergeCell ref="A135:A138"/>
    <mergeCell ref="B135:B138"/>
    <mergeCell ref="A46:A49"/>
    <mergeCell ref="B46:B49"/>
    <mergeCell ref="A127:A130"/>
    <mergeCell ref="B127:B130"/>
    <mergeCell ref="B54:B57"/>
    <mergeCell ref="A54:A57"/>
    <mergeCell ref="A86:F86"/>
    <mergeCell ref="B99:B102"/>
    <mergeCell ref="A99:A102"/>
    <mergeCell ref="A131:A134"/>
    <mergeCell ref="B131:B134"/>
    <mergeCell ref="B111:B114"/>
    <mergeCell ref="A111:A114"/>
    <mergeCell ref="B115:B118"/>
    <mergeCell ref="A1:F1"/>
    <mergeCell ref="A5:F5"/>
    <mergeCell ref="B103:B106"/>
    <mergeCell ref="A103:A106"/>
    <mergeCell ref="B107:B110"/>
    <mergeCell ref="A107:A110"/>
    <mergeCell ref="A50:A53"/>
    <mergeCell ref="B50:B53"/>
    <mergeCell ref="A72:F72"/>
    <mergeCell ref="A58:F58"/>
    <mergeCell ref="B18:B21"/>
    <mergeCell ref="A18:A21"/>
    <mergeCell ref="B22:B25"/>
    <mergeCell ref="A22:A25"/>
    <mergeCell ref="A26:A29"/>
    <mergeCell ref="B26:B29"/>
    <mergeCell ref="A6:A9"/>
    <mergeCell ref="B6:B9"/>
    <mergeCell ref="B10:B13"/>
    <mergeCell ref="A10:A13"/>
    <mergeCell ref="B14:B17"/>
    <mergeCell ref="A14:A17"/>
    <mergeCell ref="B30:B33"/>
    <mergeCell ref="A30:A33"/>
    <mergeCell ref="A34:A37"/>
    <mergeCell ref="B34:B37"/>
    <mergeCell ref="B42:B45"/>
    <mergeCell ref="A42:A45"/>
    <mergeCell ref="A38:A41"/>
    <mergeCell ref="B38:B41"/>
    <mergeCell ref="A115:A118"/>
    <mergeCell ref="A123:A126"/>
    <mergeCell ref="B123:B126"/>
    <mergeCell ref="B87:B90"/>
    <mergeCell ref="A87:A90"/>
    <mergeCell ref="B91:B94"/>
    <mergeCell ref="A91:A94"/>
    <mergeCell ref="B95:B98"/>
    <mergeCell ref="A95:A98"/>
    <mergeCell ref="B119:B122"/>
    <mergeCell ref="A119:A122"/>
  </mergeCells>
  <phoneticPr fontId="0" type="noConversion"/>
  <pageMargins left="0.78740157480314965" right="0.78740157480314965" top="1.1811023622047245" bottom="0.39370078740157483" header="0.31496062992125984" footer="0.31496062992125984"/>
  <pageSetup paperSize="9" scale="78" orientation="landscape" r:id="rId1"/>
  <headerFooter differentFirst="1"/>
  <rowBreaks count="4" manualBreakCount="4">
    <brk id="29" max="5" man="1"/>
    <brk id="49" max="5" man="1"/>
    <brk id="73" max="5" man="1"/>
    <brk id="13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7"/>
  <sheetViews>
    <sheetView tabSelected="1" view="pageBreakPreview" zoomScale="55" zoomScaleNormal="100" zoomScaleSheetLayoutView="55" workbookViewId="0">
      <selection activeCell="C9" sqref="C9"/>
    </sheetView>
  </sheetViews>
  <sheetFormatPr defaultColWidth="15.5703125" defaultRowHeight="26.25" x14ac:dyDescent="0.25"/>
  <cols>
    <col min="1" max="1" width="35.5703125" style="122" customWidth="1"/>
    <col min="2" max="2" width="114" style="122" customWidth="1"/>
    <col min="3" max="3" width="28.85546875" style="17" customWidth="1"/>
    <col min="4" max="5" width="22.7109375" style="90" customWidth="1"/>
    <col min="6" max="6" width="27.85546875" style="77" customWidth="1"/>
    <col min="7" max="7" width="127.28515625" style="17" customWidth="1"/>
    <col min="8" max="8" width="36" style="72" customWidth="1"/>
    <col min="9" max="9" width="15.5703125" style="72"/>
    <col min="10" max="10" width="15.5703125" style="17" customWidth="1"/>
    <col min="11" max="16384" width="15.5703125" style="17"/>
  </cols>
  <sheetData>
    <row r="1" spans="1:9" ht="60.75" customHeight="1" x14ac:dyDescent="0.25">
      <c r="A1" s="196" t="s">
        <v>439</v>
      </c>
      <c r="B1" s="196"/>
      <c r="C1" s="196"/>
      <c r="D1" s="196"/>
      <c r="E1" s="196"/>
      <c r="F1" s="196"/>
      <c r="G1" s="196"/>
    </row>
    <row r="2" spans="1:9" ht="48" customHeight="1" x14ac:dyDescent="0.25">
      <c r="A2" s="15"/>
      <c r="B2" s="15"/>
      <c r="C2" s="118"/>
      <c r="D2" s="50"/>
      <c r="E2" s="50"/>
      <c r="F2" s="16"/>
    </row>
    <row r="3" spans="1:9" ht="128.25" customHeight="1" x14ac:dyDescent="0.25">
      <c r="A3" s="109" t="s">
        <v>15</v>
      </c>
      <c r="B3" s="109" t="s">
        <v>183</v>
      </c>
      <c r="C3" s="109" t="s">
        <v>16</v>
      </c>
      <c r="D3" s="51" t="s">
        <v>103</v>
      </c>
      <c r="E3" s="51" t="s">
        <v>186</v>
      </c>
      <c r="F3" s="115" t="s">
        <v>20</v>
      </c>
      <c r="G3" s="109" t="s">
        <v>104</v>
      </c>
    </row>
    <row r="4" spans="1:9" s="73" customFormat="1" ht="27" customHeight="1" x14ac:dyDescent="0.25">
      <c r="A4" s="18">
        <v>1</v>
      </c>
      <c r="B4" s="18">
        <v>2</v>
      </c>
      <c r="C4" s="18">
        <v>3</v>
      </c>
      <c r="D4" s="18">
        <v>4</v>
      </c>
      <c r="E4" s="18">
        <v>5</v>
      </c>
      <c r="F4" s="18">
        <v>6</v>
      </c>
      <c r="G4" s="18">
        <v>7</v>
      </c>
      <c r="H4" s="74"/>
      <c r="I4" s="74"/>
    </row>
    <row r="5" spans="1:9" s="75" customFormat="1" ht="32.25" customHeight="1" x14ac:dyDescent="0.25">
      <c r="A5" s="195" t="s">
        <v>168</v>
      </c>
      <c r="B5" s="195"/>
      <c r="C5" s="195"/>
      <c r="D5" s="195"/>
      <c r="E5" s="195"/>
      <c r="F5" s="195"/>
      <c r="G5" s="195"/>
      <c r="H5" s="76"/>
      <c r="I5" s="76"/>
    </row>
    <row r="6" spans="1:9" ht="83.25" customHeight="1" x14ac:dyDescent="0.25">
      <c r="A6" s="186" t="s">
        <v>23</v>
      </c>
      <c r="B6" s="119" t="s">
        <v>36</v>
      </c>
      <c r="C6" s="109" t="s">
        <v>19</v>
      </c>
      <c r="D6" s="51">
        <v>7720.9</v>
      </c>
      <c r="E6" s="51">
        <v>3387.9</v>
      </c>
      <c r="F6" s="115">
        <f>E6/D6*100</f>
        <v>43.879599528552376</v>
      </c>
      <c r="G6" s="109" t="s">
        <v>274</v>
      </c>
    </row>
    <row r="7" spans="1:9" ht="53.25" customHeight="1" x14ac:dyDescent="0.25">
      <c r="A7" s="186"/>
      <c r="B7" s="119" t="s">
        <v>276</v>
      </c>
      <c r="C7" s="109" t="s">
        <v>19</v>
      </c>
      <c r="D7" s="51">
        <v>174.2</v>
      </c>
      <c r="E7" s="51">
        <v>62.9</v>
      </c>
      <c r="F7" s="115">
        <f t="shared" ref="F7:F64" si="0">E7/D7*100</f>
        <v>36.107921928817454</v>
      </c>
      <c r="G7" s="109" t="s">
        <v>441</v>
      </c>
    </row>
    <row r="8" spans="1:9" ht="80.25" customHeight="1" x14ac:dyDescent="0.25">
      <c r="A8" s="186"/>
      <c r="B8" s="119" t="s">
        <v>37</v>
      </c>
      <c r="C8" s="109" t="s">
        <v>19</v>
      </c>
      <c r="D8" s="51">
        <v>260.3</v>
      </c>
      <c r="E8" s="51">
        <v>104.8</v>
      </c>
      <c r="F8" s="115">
        <f t="shared" si="0"/>
        <v>40.261237034191318</v>
      </c>
      <c r="G8" s="109" t="s">
        <v>442</v>
      </c>
    </row>
    <row r="9" spans="1:9" ht="111" customHeight="1" x14ac:dyDescent="0.25">
      <c r="A9" s="186"/>
      <c r="B9" s="119" t="s">
        <v>45</v>
      </c>
      <c r="C9" s="109" t="s">
        <v>19</v>
      </c>
      <c r="D9" s="51">
        <v>459.6</v>
      </c>
      <c r="E9" s="51">
        <v>229.9</v>
      </c>
      <c r="F9" s="115">
        <f t="shared" si="0"/>
        <v>50.021758050478674</v>
      </c>
      <c r="G9" s="109" t="s">
        <v>172</v>
      </c>
    </row>
    <row r="10" spans="1:9" ht="129" customHeight="1" x14ac:dyDescent="0.25">
      <c r="A10" s="186" t="s">
        <v>24</v>
      </c>
      <c r="B10" s="110" t="s">
        <v>332</v>
      </c>
      <c r="C10" s="116" t="s">
        <v>19</v>
      </c>
      <c r="D10" s="114">
        <v>12792.6</v>
      </c>
      <c r="E10" s="114">
        <v>5707.2</v>
      </c>
      <c r="F10" s="117">
        <f t="shared" si="0"/>
        <v>44.613292059471881</v>
      </c>
      <c r="G10" s="116" t="s">
        <v>450</v>
      </c>
    </row>
    <row r="11" spans="1:9" ht="55.5" customHeight="1" x14ac:dyDescent="0.25">
      <c r="A11" s="186"/>
      <c r="B11" s="119" t="s">
        <v>333</v>
      </c>
      <c r="C11" s="109" t="s">
        <v>19</v>
      </c>
      <c r="D11" s="51">
        <v>213.9</v>
      </c>
      <c r="E11" s="51">
        <v>89.1</v>
      </c>
      <c r="F11" s="115">
        <f t="shared" si="0"/>
        <v>41.654978962131835</v>
      </c>
      <c r="G11" s="109" t="s">
        <v>205</v>
      </c>
    </row>
    <row r="12" spans="1:9" ht="106.5" customHeight="1" x14ac:dyDescent="0.25">
      <c r="A12" s="186"/>
      <c r="B12" s="119" t="s">
        <v>334</v>
      </c>
      <c r="C12" s="109" t="s">
        <v>19</v>
      </c>
      <c r="D12" s="51">
        <v>564.4</v>
      </c>
      <c r="E12" s="51">
        <v>264.2</v>
      </c>
      <c r="F12" s="115">
        <f t="shared" si="0"/>
        <v>46.810772501771794</v>
      </c>
      <c r="G12" s="109" t="s">
        <v>335</v>
      </c>
    </row>
    <row r="13" spans="1:9" ht="63.75" customHeight="1" x14ac:dyDescent="0.25">
      <c r="A13" s="186" t="s">
        <v>25</v>
      </c>
      <c r="B13" s="119" t="s">
        <v>55</v>
      </c>
      <c r="C13" s="109" t="s">
        <v>19</v>
      </c>
      <c r="D13" s="51">
        <v>696.9</v>
      </c>
      <c r="E13" s="51">
        <v>376.1</v>
      </c>
      <c r="F13" s="115">
        <f t="shared" si="0"/>
        <v>53.967570670110497</v>
      </c>
      <c r="G13" s="109" t="s">
        <v>519</v>
      </c>
    </row>
    <row r="14" spans="1:9" ht="107.25" customHeight="1" x14ac:dyDescent="0.25">
      <c r="A14" s="186"/>
      <c r="B14" s="119" t="s">
        <v>58</v>
      </c>
      <c r="C14" s="109" t="s">
        <v>19</v>
      </c>
      <c r="D14" s="51">
        <v>343</v>
      </c>
      <c r="E14" s="51">
        <v>177.9</v>
      </c>
      <c r="F14" s="115">
        <f t="shared" si="0"/>
        <v>51.865889212827987</v>
      </c>
      <c r="G14" s="109" t="s">
        <v>172</v>
      </c>
    </row>
    <row r="15" spans="1:9" ht="111" customHeight="1" x14ac:dyDescent="0.25">
      <c r="A15" s="186"/>
      <c r="B15" s="119" t="s">
        <v>59</v>
      </c>
      <c r="C15" s="109" t="s">
        <v>19</v>
      </c>
      <c r="D15" s="51">
        <v>10427.5</v>
      </c>
      <c r="E15" s="51">
        <v>4606.3999999999996</v>
      </c>
      <c r="F15" s="115">
        <f t="shared" si="0"/>
        <v>44.175497482618077</v>
      </c>
      <c r="G15" s="109" t="s">
        <v>364</v>
      </c>
    </row>
    <row r="16" spans="1:9" ht="86.25" customHeight="1" x14ac:dyDescent="0.25">
      <c r="A16" s="186"/>
      <c r="B16" s="119" t="s">
        <v>162</v>
      </c>
      <c r="C16" s="109" t="s">
        <v>19</v>
      </c>
      <c r="D16" s="51">
        <v>50</v>
      </c>
      <c r="E16" s="51">
        <v>0</v>
      </c>
      <c r="F16" s="115">
        <f t="shared" si="0"/>
        <v>0</v>
      </c>
      <c r="G16" s="109"/>
    </row>
    <row r="17" spans="1:9" ht="159.75" customHeight="1" x14ac:dyDescent="0.25">
      <c r="A17" s="186" t="s">
        <v>29</v>
      </c>
      <c r="B17" s="119" t="s">
        <v>226</v>
      </c>
      <c r="C17" s="109" t="s">
        <v>19</v>
      </c>
      <c r="D17" s="51">
        <v>17899.8</v>
      </c>
      <c r="E17" s="51">
        <v>9275.7999999999993</v>
      </c>
      <c r="F17" s="115">
        <f t="shared" si="0"/>
        <v>51.820690733974686</v>
      </c>
      <c r="G17" s="109" t="s">
        <v>363</v>
      </c>
    </row>
    <row r="18" spans="1:9" ht="84.75" customHeight="1" x14ac:dyDescent="0.25">
      <c r="A18" s="186"/>
      <c r="B18" s="119" t="s">
        <v>227</v>
      </c>
      <c r="C18" s="109" t="s">
        <v>19</v>
      </c>
      <c r="D18" s="51">
        <v>294.60000000000002</v>
      </c>
      <c r="E18" s="51">
        <v>104.2</v>
      </c>
      <c r="F18" s="115">
        <f t="shared" si="0"/>
        <v>35.369993211133739</v>
      </c>
      <c r="G18" s="109" t="s">
        <v>353</v>
      </c>
    </row>
    <row r="19" spans="1:9" ht="81.75" customHeight="1" x14ac:dyDescent="0.25">
      <c r="A19" s="186"/>
      <c r="B19" s="119" t="s">
        <v>229</v>
      </c>
      <c r="C19" s="109" t="s">
        <v>19</v>
      </c>
      <c r="D19" s="51">
        <v>348</v>
      </c>
      <c r="E19" s="51">
        <v>105.3</v>
      </c>
      <c r="F19" s="115">
        <f t="shared" si="0"/>
        <v>30.258620689655167</v>
      </c>
      <c r="G19" s="109" t="s">
        <v>459</v>
      </c>
    </row>
    <row r="20" spans="1:9" s="93" customFormat="1" ht="85.5" customHeight="1" x14ac:dyDescent="0.25">
      <c r="A20" s="186"/>
      <c r="B20" s="148" t="s">
        <v>231</v>
      </c>
      <c r="C20" s="121" t="s">
        <v>19</v>
      </c>
      <c r="D20" s="68">
        <v>10</v>
      </c>
      <c r="E20" s="68">
        <v>0</v>
      </c>
      <c r="F20" s="115">
        <v>0</v>
      </c>
      <c r="G20" s="109"/>
      <c r="H20" s="92"/>
      <c r="I20" s="92"/>
    </row>
    <row r="21" spans="1:9" ht="83.25" customHeight="1" x14ac:dyDescent="0.25">
      <c r="A21" s="186"/>
      <c r="B21" s="119" t="s">
        <v>232</v>
      </c>
      <c r="C21" s="109" t="s">
        <v>19</v>
      </c>
      <c r="D21" s="51">
        <v>116</v>
      </c>
      <c r="E21" s="51">
        <v>116</v>
      </c>
      <c r="F21" s="115">
        <f t="shared" si="0"/>
        <v>100</v>
      </c>
      <c r="G21" s="109" t="s">
        <v>354</v>
      </c>
    </row>
    <row r="22" spans="1:9" ht="111.75" customHeight="1" x14ac:dyDescent="0.25">
      <c r="A22" s="186"/>
      <c r="B22" s="119" t="s">
        <v>233</v>
      </c>
      <c r="C22" s="109" t="s">
        <v>19</v>
      </c>
      <c r="D22" s="51">
        <v>211.8</v>
      </c>
      <c r="E22" s="51">
        <v>107.3</v>
      </c>
      <c r="F22" s="115">
        <f t="shared" si="0"/>
        <v>50.661000944287061</v>
      </c>
      <c r="G22" s="109" t="s">
        <v>261</v>
      </c>
    </row>
    <row r="23" spans="1:9" ht="107.25" customHeight="1" x14ac:dyDescent="0.25">
      <c r="A23" s="184" t="s">
        <v>26</v>
      </c>
      <c r="B23" s="113" t="s">
        <v>178</v>
      </c>
      <c r="C23" s="109" t="s">
        <v>19</v>
      </c>
      <c r="D23" s="51">
        <v>11333.6</v>
      </c>
      <c r="E23" s="51">
        <v>7511.2</v>
      </c>
      <c r="F23" s="115">
        <f t="shared" si="0"/>
        <v>66.273734735653278</v>
      </c>
      <c r="G23" s="109" t="s">
        <v>523</v>
      </c>
    </row>
    <row r="24" spans="1:9" ht="105" customHeight="1" x14ac:dyDescent="0.25">
      <c r="A24" s="184"/>
      <c r="B24" s="119" t="s">
        <v>179</v>
      </c>
      <c r="C24" s="109" t="s">
        <v>19</v>
      </c>
      <c r="D24" s="51">
        <v>6912.3</v>
      </c>
      <c r="E24" s="51">
        <v>3080.2</v>
      </c>
      <c r="F24" s="115">
        <f t="shared" si="0"/>
        <v>44.561144626245962</v>
      </c>
      <c r="G24" s="109" t="s">
        <v>327</v>
      </c>
    </row>
    <row r="25" spans="1:9" ht="84" customHeight="1" x14ac:dyDescent="0.25">
      <c r="A25" s="184"/>
      <c r="B25" s="119" t="s">
        <v>133</v>
      </c>
      <c r="C25" s="109" t="s">
        <v>19</v>
      </c>
      <c r="D25" s="51">
        <v>180</v>
      </c>
      <c r="E25" s="51">
        <v>116</v>
      </c>
      <c r="F25" s="115">
        <f t="shared" si="0"/>
        <v>64.444444444444443</v>
      </c>
      <c r="G25" s="109" t="s">
        <v>525</v>
      </c>
    </row>
    <row r="26" spans="1:9" ht="106.5" customHeight="1" x14ac:dyDescent="0.25">
      <c r="A26" s="184"/>
      <c r="B26" s="119" t="s">
        <v>142</v>
      </c>
      <c r="C26" s="109" t="s">
        <v>19</v>
      </c>
      <c r="D26" s="51">
        <v>203.1</v>
      </c>
      <c r="E26" s="51">
        <v>86.1</v>
      </c>
      <c r="F26" s="115">
        <f t="shared" si="0"/>
        <v>42.39290989660266</v>
      </c>
      <c r="G26" s="109" t="s">
        <v>328</v>
      </c>
    </row>
    <row r="27" spans="1:9" ht="87" customHeight="1" x14ac:dyDescent="0.25">
      <c r="A27" s="184"/>
      <c r="B27" s="119" t="s">
        <v>224</v>
      </c>
      <c r="C27" s="109" t="s">
        <v>19</v>
      </c>
      <c r="D27" s="51">
        <v>75</v>
      </c>
      <c r="E27" s="51">
        <v>57.5</v>
      </c>
      <c r="F27" s="115">
        <f t="shared" si="0"/>
        <v>76.666666666666671</v>
      </c>
      <c r="G27" s="109" t="s">
        <v>524</v>
      </c>
    </row>
    <row r="28" spans="1:9" ht="197.25" customHeight="1" x14ac:dyDescent="0.25">
      <c r="A28" s="184" t="s">
        <v>27</v>
      </c>
      <c r="B28" s="119" t="s">
        <v>371</v>
      </c>
      <c r="C28" s="109" t="s">
        <v>19</v>
      </c>
      <c r="D28" s="51">
        <v>8379.2999999999993</v>
      </c>
      <c r="E28" s="51">
        <v>3582.5</v>
      </c>
      <c r="F28" s="115">
        <f t="shared" si="0"/>
        <v>42.754168009260916</v>
      </c>
      <c r="G28" s="109" t="s">
        <v>490</v>
      </c>
    </row>
    <row r="29" spans="1:9" ht="110.25" customHeight="1" x14ac:dyDescent="0.25">
      <c r="A29" s="184"/>
      <c r="B29" s="119" t="s">
        <v>374</v>
      </c>
      <c r="C29" s="109" t="s">
        <v>19</v>
      </c>
      <c r="D29" s="51">
        <v>268.3</v>
      </c>
      <c r="E29" s="51">
        <v>117.8</v>
      </c>
      <c r="F29" s="115">
        <f t="shared" si="0"/>
        <v>43.906075288855753</v>
      </c>
      <c r="G29" s="109" t="s">
        <v>375</v>
      </c>
    </row>
    <row r="30" spans="1:9" ht="83.25" customHeight="1" x14ac:dyDescent="0.25">
      <c r="A30" s="184"/>
      <c r="B30" s="119" t="s">
        <v>376</v>
      </c>
      <c r="C30" s="109" t="s">
        <v>19</v>
      </c>
      <c r="D30" s="51">
        <v>148</v>
      </c>
      <c r="E30" s="51">
        <v>24</v>
      </c>
      <c r="F30" s="115">
        <f t="shared" si="0"/>
        <v>16.216216216216218</v>
      </c>
      <c r="G30" s="109" t="s">
        <v>377</v>
      </c>
    </row>
    <row r="31" spans="1:9" ht="114" customHeight="1" x14ac:dyDescent="0.25">
      <c r="A31" s="184"/>
      <c r="B31" s="119" t="s">
        <v>378</v>
      </c>
      <c r="C31" s="109" t="s">
        <v>19</v>
      </c>
      <c r="D31" s="51">
        <v>60</v>
      </c>
      <c r="E31" s="51">
        <v>25</v>
      </c>
      <c r="F31" s="115">
        <f t="shared" si="0"/>
        <v>41.666666666666671</v>
      </c>
      <c r="G31" s="109" t="s">
        <v>185</v>
      </c>
    </row>
    <row r="32" spans="1:9" ht="87" customHeight="1" x14ac:dyDescent="0.25">
      <c r="A32" s="186" t="s">
        <v>28</v>
      </c>
      <c r="B32" s="119" t="s">
        <v>247</v>
      </c>
      <c r="C32" s="109" t="s">
        <v>19</v>
      </c>
      <c r="D32" s="51">
        <v>26619.599999999999</v>
      </c>
      <c r="E32" s="51">
        <v>11311.9</v>
      </c>
      <c r="F32" s="115">
        <f t="shared" si="0"/>
        <v>42.494628018452566</v>
      </c>
      <c r="G32" s="109" t="s">
        <v>366</v>
      </c>
    </row>
    <row r="33" spans="1:9" ht="185.25" customHeight="1" x14ac:dyDescent="0.25">
      <c r="A33" s="186"/>
      <c r="B33" s="119" t="s">
        <v>249</v>
      </c>
      <c r="C33" s="109" t="s">
        <v>19</v>
      </c>
      <c r="D33" s="51">
        <v>539</v>
      </c>
      <c r="E33" s="51">
        <v>357.6</v>
      </c>
      <c r="F33" s="115">
        <f t="shared" si="0"/>
        <v>66.345083487940641</v>
      </c>
      <c r="G33" s="109" t="s">
        <v>345</v>
      </c>
    </row>
    <row r="34" spans="1:9" ht="84" customHeight="1" x14ac:dyDescent="0.25">
      <c r="A34" s="186"/>
      <c r="B34" s="119" t="s">
        <v>250</v>
      </c>
      <c r="C34" s="109" t="s">
        <v>19</v>
      </c>
      <c r="D34" s="51">
        <v>155</v>
      </c>
      <c r="E34" s="51">
        <v>155</v>
      </c>
      <c r="F34" s="115">
        <f t="shared" si="0"/>
        <v>100</v>
      </c>
      <c r="G34" s="109" t="s">
        <v>512</v>
      </c>
    </row>
    <row r="35" spans="1:9" ht="107.25" customHeight="1" x14ac:dyDescent="0.25">
      <c r="A35" s="186"/>
      <c r="B35" s="119" t="s">
        <v>257</v>
      </c>
      <c r="C35" s="109" t="s">
        <v>19</v>
      </c>
      <c r="D35" s="51">
        <v>60</v>
      </c>
      <c r="E35" s="51">
        <v>25</v>
      </c>
      <c r="F35" s="115">
        <f t="shared" si="0"/>
        <v>41.666666666666671</v>
      </c>
      <c r="G35" s="109" t="s">
        <v>174</v>
      </c>
    </row>
    <row r="36" spans="1:9" ht="135" customHeight="1" x14ac:dyDescent="0.25">
      <c r="A36" s="186" t="s">
        <v>30</v>
      </c>
      <c r="B36" s="119" t="s">
        <v>60</v>
      </c>
      <c r="C36" s="109" t="s">
        <v>19</v>
      </c>
      <c r="D36" s="51">
        <v>14770.4</v>
      </c>
      <c r="E36" s="51">
        <v>6001.1</v>
      </c>
      <c r="F36" s="115">
        <f t="shared" si="0"/>
        <v>40.629231435844666</v>
      </c>
      <c r="G36" s="109" t="s">
        <v>348</v>
      </c>
    </row>
    <row r="37" spans="1:9" ht="55.5" customHeight="1" x14ac:dyDescent="0.25">
      <c r="A37" s="186"/>
      <c r="B37" s="119" t="s">
        <v>61</v>
      </c>
      <c r="C37" s="109" t="s">
        <v>19</v>
      </c>
      <c r="D37" s="51">
        <v>99.6</v>
      </c>
      <c r="E37" s="51">
        <v>0</v>
      </c>
      <c r="F37" s="115">
        <f t="shared" si="0"/>
        <v>0</v>
      </c>
      <c r="G37" s="109"/>
    </row>
    <row r="38" spans="1:9" ht="84.75" customHeight="1" x14ac:dyDescent="0.25">
      <c r="A38" s="186"/>
      <c r="B38" s="119" t="s">
        <v>62</v>
      </c>
      <c r="C38" s="109" t="s">
        <v>19</v>
      </c>
      <c r="D38" s="51">
        <v>271.5</v>
      </c>
      <c r="E38" s="51">
        <v>113.4</v>
      </c>
      <c r="F38" s="115">
        <f t="shared" si="0"/>
        <v>41.767955801104975</v>
      </c>
      <c r="G38" s="109" t="s">
        <v>349</v>
      </c>
    </row>
    <row r="39" spans="1:9" ht="88.5" customHeight="1" x14ac:dyDescent="0.25">
      <c r="A39" s="186"/>
      <c r="B39" s="119" t="s">
        <v>359</v>
      </c>
      <c r="C39" s="109" t="s">
        <v>19</v>
      </c>
      <c r="D39" s="51">
        <v>359.2</v>
      </c>
      <c r="E39" s="51">
        <v>77.7</v>
      </c>
      <c r="F39" s="115">
        <f t="shared" si="0"/>
        <v>21.63140311804009</v>
      </c>
      <c r="G39" s="109" t="s">
        <v>360</v>
      </c>
    </row>
    <row r="40" spans="1:9" ht="68.25" customHeight="1" x14ac:dyDescent="0.25">
      <c r="A40" s="186"/>
      <c r="B40" s="119" t="s">
        <v>66</v>
      </c>
      <c r="C40" s="109" t="s">
        <v>19</v>
      </c>
      <c r="D40" s="51">
        <v>300</v>
      </c>
      <c r="E40" s="51">
        <v>300</v>
      </c>
      <c r="F40" s="115">
        <f t="shared" si="0"/>
        <v>100</v>
      </c>
      <c r="G40" s="109" t="s">
        <v>350</v>
      </c>
    </row>
    <row r="41" spans="1:9" ht="105.75" customHeight="1" x14ac:dyDescent="0.25">
      <c r="A41" s="186"/>
      <c r="B41" s="119" t="s">
        <v>206</v>
      </c>
      <c r="C41" s="109" t="s">
        <v>19</v>
      </c>
      <c r="D41" s="51">
        <v>108</v>
      </c>
      <c r="E41" s="51">
        <v>45</v>
      </c>
      <c r="F41" s="115">
        <f t="shared" si="0"/>
        <v>41.666666666666671</v>
      </c>
      <c r="G41" s="109" t="s">
        <v>172</v>
      </c>
    </row>
    <row r="42" spans="1:9" ht="83.25" customHeight="1" x14ac:dyDescent="0.25">
      <c r="A42" s="184" t="s">
        <v>31</v>
      </c>
      <c r="B42" s="119" t="s">
        <v>400</v>
      </c>
      <c r="C42" s="109" t="s">
        <v>19</v>
      </c>
      <c r="D42" s="51">
        <v>7104.8</v>
      </c>
      <c r="E42" s="51">
        <v>3075.8</v>
      </c>
      <c r="F42" s="115">
        <f t="shared" si="0"/>
        <v>43.291859024884587</v>
      </c>
      <c r="G42" s="109" t="s">
        <v>357</v>
      </c>
    </row>
    <row r="43" spans="1:9" ht="82.5" customHeight="1" x14ac:dyDescent="0.25">
      <c r="A43" s="184"/>
      <c r="B43" s="110" t="s">
        <v>208</v>
      </c>
      <c r="C43" s="116" t="s">
        <v>19</v>
      </c>
      <c r="D43" s="114">
        <v>14070.6</v>
      </c>
      <c r="E43" s="114">
        <v>6297.3</v>
      </c>
      <c r="F43" s="117">
        <f t="shared" si="0"/>
        <v>44.755021107841884</v>
      </c>
      <c r="G43" s="116" t="s">
        <v>401</v>
      </c>
    </row>
    <row r="44" spans="1:9" ht="134.25" customHeight="1" x14ac:dyDescent="0.25">
      <c r="A44" s="184"/>
      <c r="B44" s="119" t="s">
        <v>209</v>
      </c>
      <c r="C44" s="109" t="s">
        <v>19</v>
      </c>
      <c r="D44" s="51">
        <v>1224.9000000000001</v>
      </c>
      <c r="E44" s="51">
        <v>569.9</v>
      </c>
      <c r="F44" s="115">
        <f t="shared" si="0"/>
        <v>46.526247040574738</v>
      </c>
      <c r="G44" s="109" t="s">
        <v>472</v>
      </c>
    </row>
    <row r="45" spans="1:9" ht="87" customHeight="1" x14ac:dyDescent="0.25">
      <c r="A45" s="184"/>
      <c r="B45" s="110" t="s">
        <v>210</v>
      </c>
      <c r="C45" s="116" t="s">
        <v>19</v>
      </c>
      <c r="D45" s="114">
        <v>2008.4</v>
      </c>
      <c r="E45" s="114">
        <v>1524.6</v>
      </c>
      <c r="F45" s="117">
        <f t="shared" si="0"/>
        <v>75.911173073092996</v>
      </c>
      <c r="G45" s="116" t="s">
        <v>358</v>
      </c>
    </row>
    <row r="46" spans="1:9" s="93" customFormat="1" ht="85.5" customHeight="1" x14ac:dyDescent="0.25">
      <c r="A46" s="184"/>
      <c r="B46" s="148" t="s">
        <v>211</v>
      </c>
      <c r="C46" s="121" t="s">
        <v>19</v>
      </c>
      <c r="D46" s="68">
        <v>100</v>
      </c>
      <c r="E46" s="68">
        <v>66.599999999999994</v>
      </c>
      <c r="F46" s="115">
        <f t="shared" si="0"/>
        <v>66.599999999999994</v>
      </c>
      <c r="G46" s="121" t="s">
        <v>473</v>
      </c>
      <c r="H46" s="92"/>
      <c r="I46" s="92"/>
    </row>
    <row r="47" spans="1:9" ht="108" customHeight="1" x14ac:dyDescent="0.25">
      <c r="A47" s="184"/>
      <c r="B47" s="119" t="s">
        <v>212</v>
      </c>
      <c r="C47" s="109" t="s">
        <v>19</v>
      </c>
      <c r="D47" s="51">
        <v>337.7</v>
      </c>
      <c r="E47" s="51">
        <v>138.30000000000001</v>
      </c>
      <c r="F47" s="115">
        <f t="shared" si="0"/>
        <v>40.953509031684931</v>
      </c>
      <c r="G47" s="109" t="s">
        <v>177</v>
      </c>
    </row>
    <row r="48" spans="1:9" ht="192.75" customHeight="1" x14ac:dyDescent="0.25">
      <c r="A48" s="186" t="s">
        <v>32</v>
      </c>
      <c r="B48" s="113" t="s">
        <v>145</v>
      </c>
      <c r="C48" s="109" t="s">
        <v>19</v>
      </c>
      <c r="D48" s="51">
        <v>29430.799999999999</v>
      </c>
      <c r="E48" s="51">
        <v>11325.9</v>
      </c>
      <c r="F48" s="115">
        <f t="shared" si="0"/>
        <v>38.483153702923467</v>
      </c>
      <c r="G48" s="109" t="s">
        <v>501</v>
      </c>
    </row>
    <row r="49" spans="1:7" ht="64.5" customHeight="1" x14ac:dyDescent="0.25">
      <c r="A49" s="186"/>
      <c r="B49" s="119" t="s">
        <v>148</v>
      </c>
      <c r="C49" s="109" t="s">
        <v>19</v>
      </c>
      <c r="D49" s="95">
        <v>500</v>
      </c>
      <c r="E49" s="51">
        <v>252</v>
      </c>
      <c r="F49" s="115">
        <f t="shared" si="0"/>
        <v>50.4</v>
      </c>
      <c r="G49" s="109" t="s">
        <v>315</v>
      </c>
    </row>
    <row r="50" spans="1:7" ht="55.5" customHeight="1" x14ac:dyDescent="0.25">
      <c r="A50" s="186"/>
      <c r="B50" s="119" t="s">
        <v>149</v>
      </c>
      <c r="C50" s="109" t="s">
        <v>19</v>
      </c>
      <c r="D50" s="51">
        <v>320</v>
      </c>
      <c r="E50" s="51">
        <v>0</v>
      </c>
      <c r="F50" s="115">
        <f t="shared" si="0"/>
        <v>0</v>
      </c>
      <c r="G50" s="109"/>
    </row>
    <row r="51" spans="1:7" ht="79.5" customHeight="1" x14ac:dyDescent="0.25">
      <c r="A51" s="186"/>
      <c r="B51" s="119" t="s">
        <v>146</v>
      </c>
      <c r="C51" s="109" t="s">
        <v>19</v>
      </c>
      <c r="D51" s="51">
        <v>800</v>
      </c>
      <c r="E51" s="51">
        <v>284</v>
      </c>
      <c r="F51" s="115">
        <f t="shared" si="0"/>
        <v>35.5</v>
      </c>
      <c r="G51" s="109" t="s">
        <v>502</v>
      </c>
    </row>
    <row r="52" spans="1:7" ht="60.75" customHeight="1" x14ac:dyDescent="0.25">
      <c r="A52" s="186"/>
      <c r="B52" s="119" t="s">
        <v>124</v>
      </c>
      <c r="C52" s="109" t="s">
        <v>19</v>
      </c>
      <c r="D52" s="51">
        <v>50</v>
      </c>
      <c r="E52" s="51">
        <v>30</v>
      </c>
      <c r="F52" s="115">
        <f t="shared" si="0"/>
        <v>60</v>
      </c>
      <c r="G52" s="109" t="s">
        <v>316</v>
      </c>
    </row>
    <row r="53" spans="1:7" ht="111" customHeight="1" x14ac:dyDescent="0.25">
      <c r="A53" s="186"/>
      <c r="B53" s="119" t="s">
        <v>160</v>
      </c>
      <c r="C53" s="109" t="s">
        <v>19</v>
      </c>
      <c r="D53" s="51">
        <v>620</v>
      </c>
      <c r="E53" s="51">
        <v>230.9</v>
      </c>
      <c r="F53" s="115">
        <f t="shared" si="0"/>
        <v>37.241935483870968</v>
      </c>
      <c r="G53" s="109" t="s">
        <v>172</v>
      </c>
    </row>
    <row r="54" spans="1:7" ht="85.5" customHeight="1" x14ac:dyDescent="0.25">
      <c r="A54" s="186" t="s">
        <v>33</v>
      </c>
      <c r="B54" s="119" t="s">
        <v>72</v>
      </c>
      <c r="C54" s="109" t="s">
        <v>19</v>
      </c>
      <c r="D54" s="51">
        <v>2170.8000000000002</v>
      </c>
      <c r="E54" s="51">
        <v>592.79999999999995</v>
      </c>
      <c r="F54" s="115">
        <f t="shared" si="0"/>
        <v>27.307904919845218</v>
      </c>
      <c r="G54" s="121" t="s">
        <v>536</v>
      </c>
    </row>
    <row r="55" spans="1:7" ht="84" customHeight="1" x14ac:dyDescent="0.25">
      <c r="A55" s="186"/>
      <c r="B55" s="119" t="s">
        <v>73</v>
      </c>
      <c r="C55" s="109" t="s">
        <v>19</v>
      </c>
      <c r="D55" s="51">
        <v>145292</v>
      </c>
      <c r="E55" s="51">
        <v>61178.3</v>
      </c>
      <c r="F55" s="115">
        <f t="shared" si="0"/>
        <v>42.107135974451452</v>
      </c>
      <c r="G55" s="109" t="s">
        <v>419</v>
      </c>
    </row>
    <row r="56" spans="1:7" ht="87.75" customHeight="1" x14ac:dyDescent="0.25">
      <c r="A56" s="186"/>
      <c r="B56" s="119" t="s">
        <v>74</v>
      </c>
      <c r="C56" s="109" t="s">
        <v>19</v>
      </c>
      <c r="D56" s="51">
        <v>1874.3</v>
      </c>
      <c r="E56" s="51">
        <v>1305.5</v>
      </c>
      <c r="F56" s="115">
        <f t="shared" si="0"/>
        <v>69.652670330256626</v>
      </c>
      <c r="G56" s="109" t="s">
        <v>537</v>
      </c>
    </row>
    <row r="57" spans="1:7" ht="87" customHeight="1" x14ac:dyDescent="0.25">
      <c r="A57" s="186"/>
      <c r="B57" s="119" t="s">
        <v>75</v>
      </c>
      <c r="C57" s="109" t="s">
        <v>19</v>
      </c>
      <c r="D57" s="51">
        <v>1421.1</v>
      </c>
      <c r="E57" s="51">
        <v>568.79999999999995</v>
      </c>
      <c r="F57" s="115">
        <f t="shared" si="0"/>
        <v>40.025332488917037</v>
      </c>
      <c r="G57" s="109" t="s">
        <v>420</v>
      </c>
    </row>
    <row r="58" spans="1:7" ht="83.25" customHeight="1" x14ac:dyDescent="0.25">
      <c r="A58" s="186"/>
      <c r="B58" s="119" t="s">
        <v>130</v>
      </c>
      <c r="C58" s="109" t="s">
        <v>19</v>
      </c>
      <c r="D58" s="51">
        <v>267</v>
      </c>
      <c r="E58" s="51">
        <v>176</v>
      </c>
      <c r="F58" s="115">
        <f t="shared" si="0"/>
        <v>65.917602996254672</v>
      </c>
      <c r="G58" s="109" t="s">
        <v>421</v>
      </c>
    </row>
    <row r="59" spans="1:7" ht="55.5" customHeight="1" x14ac:dyDescent="0.25">
      <c r="A59" s="186"/>
      <c r="B59" s="119" t="s">
        <v>77</v>
      </c>
      <c r="C59" s="109" t="s">
        <v>19</v>
      </c>
      <c r="D59" s="51">
        <v>390.7</v>
      </c>
      <c r="E59" s="51">
        <v>14</v>
      </c>
      <c r="F59" s="115">
        <f t="shared" si="0"/>
        <v>3.5833120040952142</v>
      </c>
      <c r="G59" s="109" t="s">
        <v>538</v>
      </c>
    </row>
    <row r="60" spans="1:7" ht="91.5" customHeight="1" x14ac:dyDescent="0.25">
      <c r="A60" s="186" t="s">
        <v>34</v>
      </c>
      <c r="B60" s="119" t="s">
        <v>36</v>
      </c>
      <c r="C60" s="109" t="s">
        <v>19</v>
      </c>
      <c r="D60" s="51">
        <v>9399.6</v>
      </c>
      <c r="E60" s="51">
        <v>4490.8</v>
      </c>
      <c r="F60" s="115">
        <f t="shared" si="0"/>
        <v>47.776501127707562</v>
      </c>
      <c r="G60" s="109" t="s">
        <v>290</v>
      </c>
    </row>
    <row r="61" spans="1:7" ht="83.25" customHeight="1" x14ac:dyDescent="0.25">
      <c r="A61" s="186"/>
      <c r="B61" s="119" t="s">
        <v>286</v>
      </c>
      <c r="C61" s="109" t="s">
        <v>19</v>
      </c>
      <c r="D61" s="51">
        <v>188</v>
      </c>
      <c r="E61" s="51">
        <v>153.5</v>
      </c>
      <c r="F61" s="115">
        <f t="shared" si="0"/>
        <v>81.648936170212778</v>
      </c>
      <c r="G61" s="109" t="s">
        <v>291</v>
      </c>
    </row>
    <row r="62" spans="1:7" ht="88.5" customHeight="1" x14ac:dyDescent="0.25">
      <c r="A62" s="186"/>
      <c r="B62" s="119" t="s">
        <v>287</v>
      </c>
      <c r="C62" s="109" t="s">
        <v>19</v>
      </c>
      <c r="D62" s="51">
        <v>346.2</v>
      </c>
      <c r="E62" s="51">
        <v>129.5</v>
      </c>
      <c r="F62" s="115">
        <f t="shared" si="0"/>
        <v>37.406123627960717</v>
      </c>
      <c r="G62" s="109" t="s">
        <v>292</v>
      </c>
    </row>
    <row r="63" spans="1:7" ht="86.25" customHeight="1" x14ac:dyDescent="0.25">
      <c r="A63" s="186"/>
      <c r="B63" s="119" t="s">
        <v>288</v>
      </c>
      <c r="C63" s="109" t="s">
        <v>19</v>
      </c>
      <c r="D63" s="51">
        <v>20.9</v>
      </c>
      <c r="E63" s="51">
        <v>20.9</v>
      </c>
      <c r="F63" s="115">
        <f t="shared" si="0"/>
        <v>100</v>
      </c>
      <c r="G63" s="109" t="s">
        <v>293</v>
      </c>
    </row>
    <row r="64" spans="1:7" ht="141.75" customHeight="1" x14ac:dyDescent="0.25">
      <c r="A64" s="186"/>
      <c r="B64" s="119" t="s">
        <v>289</v>
      </c>
      <c r="C64" s="109" t="s">
        <v>19</v>
      </c>
      <c r="D64" s="51">
        <v>146.80000000000001</v>
      </c>
      <c r="E64" s="51">
        <v>89.5</v>
      </c>
      <c r="F64" s="115">
        <f t="shared" si="0"/>
        <v>60.967302452316076</v>
      </c>
      <c r="G64" s="109" t="s">
        <v>488</v>
      </c>
    </row>
    <row r="65" spans="1:9" s="79" customFormat="1" ht="53.25" customHeight="1" x14ac:dyDescent="0.25">
      <c r="A65" s="177" t="s">
        <v>69</v>
      </c>
      <c r="B65" s="177"/>
      <c r="C65" s="120" t="s">
        <v>92</v>
      </c>
      <c r="D65" s="52">
        <f>SUM(D6:D64)</f>
        <v>341510</v>
      </c>
      <c r="E65" s="52">
        <f>SUM(E6:E64)</f>
        <v>150216.9</v>
      </c>
      <c r="F65" s="19">
        <f>E65/D65*100</f>
        <v>43.986091183274276</v>
      </c>
      <c r="G65" s="197"/>
      <c r="H65" s="78"/>
      <c r="I65" s="78"/>
    </row>
    <row r="66" spans="1:9" s="79" customFormat="1" ht="53.25" customHeight="1" x14ac:dyDescent="0.25">
      <c r="A66" s="177"/>
      <c r="B66" s="177"/>
      <c r="C66" s="120" t="s">
        <v>131</v>
      </c>
      <c r="D66" s="52">
        <v>0</v>
      </c>
      <c r="E66" s="52">
        <v>0</v>
      </c>
      <c r="F66" s="19">
        <v>0</v>
      </c>
      <c r="G66" s="197"/>
      <c r="H66" s="78"/>
      <c r="I66" s="78"/>
    </row>
    <row r="67" spans="1:9" s="79" customFormat="1" ht="53.25" customHeight="1" x14ac:dyDescent="0.25">
      <c r="A67" s="177"/>
      <c r="B67" s="177"/>
      <c r="C67" s="120" t="s">
        <v>163</v>
      </c>
      <c r="D67" s="52">
        <v>0</v>
      </c>
      <c r="E67" s="52">
        <v>0</v>
      </c>
      <c r="F67" s="19">
        <v>0</v>
      </c>
      <c r="G67" s="197"/>
      <c r="H67" s="78"/>
      <c r="I67" s="78"/>
    </row>
    <row r="68" spans="1:9" s="79" customFormat="1" ht="53.25" customHeight="1" x14ac:dyDescent="0.25">
      <c r="A68" s="177"/>
      <c r="B68" s="177"/>
      <c r="C68" s="120" t="s">
        <v>19</v>
      </c>
      <c r="D68" s="52">
        <f>SUM(D6:D64)</f>
        <v>341510</v>
      </c>
      <c r="E68" s="52">
        <f>SUM(E6:E64)</f>
        <v>150216.9</v>
      </c>
      <c r="F68" s="19">
        <f>E68/D68*100</f>
        <v>43.986091183274276</v>
      </c>
      <c r="G68" s="197"/>
      <c r="H68" s="78"/>
      <c r="I68" s="78"/>
    </row>
    <row r="69" spans="1:9" s="79" customFormat="1" ht="33.75" customHeight="1" x14ac:dyDescent="0.25">
      <c r="A69" s="195" t="s">
        <v>119</v>
      </c>
      <c r="B69" s="195"/>
      <c r="C69" s="195"/>
      <c r="D69" s="195"/>
      <c r="E69" s="195"/>
      <c r="F69" s="195"/>
      <c r="G69" s="195"/>
      <c r="H69" s="78"/>
      <c r="I69" s="78"/>
    </row>
    <row r="70" spans="1:9" ht="107.25" customHeight="1" x14ac:dyDescent="0.25">
      <c r="A70" s="119" t="s">
        <v>23</v>
      </c>
      <c r="B70" s="119" t="s">
        <v>38</v>
      </c>
      <c r="C70" s="109" t="s">
        <v>19</v>
      </c>
      <c r="D70" s="51">
        <v>96</v>
      </c>
      <c r="E70" s="51">
        <v>24</v>
      </c>
      <c r="F70" s="115">
        <f t="shared" ref="F70:F77" si="1">E70/D70*100</f>
        <v>25</v>
      </c>
      <c r="G70" s="109" t="s">
        <v>443</v>
      </c>
    </row>
    <row r="71" spans="1:9" ht="108.75" customHeight="1" x14ac:dyDescent="0.25">
      <c r="A71" s="119" t="s">
        <v>29</v>
      </c>
      <c r="B71" s="119" t="s">
        <v>228</v>
      </c>
      <c r="C71" s="109" t="s">
        <v>19</v>
      </c>
      <c r="D71" s="51">
        <v>397.4</v>
      </c>
      <c r="E71" s="51">
        <v>123.5</v>
      </c>
      <c r="F71" s="115">
        <f t="shared" si="1"/>
        <v>31.077000503271261</v>
      </c>
      <c r="G71" s="109" t="s">
        <v>175</v>
      </c>
    </row>
    <row r="72" spans="1:9" ht="80.25" customHeight="1" x14ac:dyDescent="0.25">
      <c r="A72" s="119" t="s">
        <v>26</v>
      </c>
      <c r="B72" s="119" t="s">
        <v>134</v>
      </c>
      <c r="C72" s="109" t="s">
        <v>19</v>
      </c>
      <c r="D72" s="51">
        <v>144</v>
      </c>
      <c r="E72" s="51">
        <v>60</v>
      </c>
      <c r="F72" s="115">
        <f t="shared" si="1"/>
        <v>41.666666666666671</v>
      </c>
      <c r="G72" s="109" t="s">
        <v>180</v>
      </c>
    </row>
    <row r="73" spans="1:9" ht="107.25" customHeight="1" x14ac:dyDescent="0.25">
      <c r="A73" s="119" t="s">
        <v>27</v>
      </c>
      <c r="B73" s="119" t="s">
        <v>379</v>
      </c>
      <c r="C73" s="109" t="s">
        <v>19</v>
      </c>
      <c r="D73" s="51">
        <v>345</v>
      </c>
      <c r="E73" s="51">
        <v>114.9</v>
      </c>
      <c r="F73" s="115">
        <f t="shared" si="1"/>
        <v>33.304347826086961</v>
      </c>
      <c r="G73" s="109" t="s">
        <v>184</v>
      </c>
    </row>
    <row r="74" spans="1:9" ht="113.25" customHeight="1" x14ac:dyDescent="0.25">
      <c r="A74" s="119" t="s">
        <v>28</v>
      </c>
      <c r="B74" s="119" t="s">
        <v>248</v>
      </c>
      <c r="C74" s="109" t="s">
        <v>19</v>
      </c>
      <c r="D74" s="51">
        <v>180</v>
      </c>
      <c r="E74" s="51">
        <v>75</v>
      </c>
      <c r="F74" s="115">
        <f t="shared" si="1"/>
        <v>41.666666666666671</v>
      </c>
      <c r="G74" s="109" t="s">
        <v>173</v>
      </c>
    </row>
    <row r="75" spans="1:9" ht="113.25" customHeight="1" x14ac:dyDescent="0.25">
      <c r="A75" s="119" t="s">
        <v>32</v>
      </c>
      <c r="B75" s="119" t="s">
        <v>147</v>
      </c>
      <c r="C75" s="109" t="s">
        <v>19</v>
      </c>
      <c r="D75" s="51">
        <v>983</v>
      </c>
      <c r="E75" s="51">
        <v>416</v>
      </c>
      <c r="F75" s="115">
        <f t="shared" si="1"/>
        <v>42.319430315361139</v>
      </c>
      <c r="G75" s="109" t="s">
        <v>317</v>
      </c>
    </row>
    <row r="76" spans="1:9" ht="135" customHeight="1" x14ac:dyDescent="0.25">
      <c r="A76" s="119" t="s">
        <v>33</v>
      </c>
      <c r="B76" s="119" t="s">
        <v>127</v>
      </c>
      <c r="C76" s="109" t="s">
        <v>19</v>
      </c>
      <c r="D76" s="51">
        <v>936</v>
      </c>
      <c r="E76" s="51">
        <v>402</v>
      </c>
      <c r="F76" s="115">
        <f t="shared" si="1"/>
        <v>42.948717948717949</v>
      </c>
      <c r="G76" s="109" t="s">
        <v>539</v>
      </c>
    </row>
    <row r="77" spans="1:9" ht="105.75" customHeight="1" x14ac:dyDescent="0.25">
      <c r="A77" s="119" t="s">
        <v>34</v>
      </c>
      <c r="B77" s="119" t="s">
        <v>294</v>
      </c>
      <c r="C77" s="109" t="s">
        <v>19</v>
      </c>
      <c r="D77" s="51">
        <v>240</v>
      </c>
      <c r="E77" s="51">
        <v>100</v>
      </c>
      <c r="F77" s="115">
        <f t="shared" si="1"/>
        <v>41.666666666666671</v>
      </c>
      <c r="G77" s="109" t="s">
        <v>176</v>
      </c>
    </row>
    <row r="78" spans="1:9" ht="51.75" customHeight="1" x14ac:dyDescent="0.25">
      <c r="A78" s="177" t="s">
        <v>69</v>
      </c>
      <c r="B78" s="177"/>
      <c r="C78" s="120" t="s">
        <v>92</v>
      </c>
      <c r="D78" s="52">
        <f>SUM(D70:D77)</f>
        <v>3321.4</v>
      </c>
      <c r="E78" s="52">
        <f>SUM(E70:E77)</f>
        <v>1315.4</v>
      </c>
      <c r="F78" s="19">
        <f>E78/D78*100</f>
        <v>39.603781537905704</v>
      </c>
      <c r="G78" s="176"/>
    </row>
    <row r="79" spans="1:9" ht="51.75" customHeight="1" x14ac:dyDescent="0.25">
      <c r="A79" s="177"/>
      <c r="B79" s="177"/>
      <c r="C79" s="120" t="s">
        <v>131</v>
      </c>
      <c r="D79" s="52">
        <v>0</v>
      </c>
      <c r="E79" s="52">
        <v>0</v>
      </c>
      <c r="F79" s="19">
        <v>0</v>
      </c>
      <c r="G79" s="176"/>
    </row>
    <row r="80" spans="1:9" ht="51.75" customHeight="1" x14ac:dyDescent="0.25">
      <c r="A80" s="177"/>
      <c r="B80" s="177"/>
      <c r="C80" s="120" t="s">
        <v>163</v>
      </c>
      <c r="D80" s="52">
        <v>0</v>
      </c>
      <c r="E80" s="52">
        <v>0</v>
      </c>
      <c r="F80" s="19">
        <v>0</v>
      </c>
      <c r="G80" s="176"/>
    </row>
    <row r="81" spans="1:9" ht="51.75" customHeight="1" x14ac:dyDescent="0.25">
      <c r="A81" s="177"/>
      <c r="B81" s="177"/>
      <c r="C81" s="120" t="s">
        <v>19</v>
      </c>
      <c r="D81" s="52">
        <f>D70+D71+D72+D73+D74+D75+D76+D77</f>
        <v>3321.4</v>
      </c>
      <c r="E81" s="52">
        <f>E70+E71+E72+E73+E74+E75+E76+E77</f>
        <v>1315.4</v>
      </c>
      <c r="F81" s="19">
        <f>E81/D81*100</f>
        <v>39.603781537905704</v>
      </c>
      <c r="G81" s="176"/>
    </row>
    <row r="82" spans="1:9" s="79" customFormat="1" ht="36.75" customHeight="1" x14ac:dyDescent="0.25">
      <c r="A82" s="195" t="s">
        <v>95</v>
      </c>
      <c r="B82" s="195"/>
      <c r="C82" s="195"/>
      <c r="D82" s="195"/>
      <c r="E82" s="195"/>
      <c r="F82" s="195"/>
      <c r="G82" s="195"/>
      <c r="H82" s="78"/>
      <c r="I82" s="78"/>
    </row>
    <row r="83" spans="1:9" ht="85.5" customHeight="1" x14ac:dyDescent="0.25">
      <c r="A83" s="119" t="s">
        <v>23</v>
      </c>
      <c r="B83" s="119" t="s">
        <v>170</v>
      </c>
      <c r="C83" s="109" t="s">
        <v>19</v>
      </c>
      <c r="D83" s="51">
        <v>135</v>
      </c>
      <c r="E83" s="51">
        <v>84.1</v>
      </c>
      <c r="F83" s="115">
        <f t="shared" ref="F83:F107" si="2">E83/D83*100</f>
        <v>62.296296296296291</v>
      </c>
      <c r="G83" s="109" t="s">
        <v>444</v>
      </c>
    </row>
    <row r="84" spans="1:9" ht="56.25" customHeight="1" x14ac:dyDescent="0.25">
      <c r="A84" s="119" t="s">
        <v>24</v>
      </c>
      <c r="B84" s="119" t="s">
        <v>336</v>
      </c>
      <c r="C84" s="109" t="s">
        <v>19</v>
      </c>
      <c r="D84" s="51">
        <v>1015</v>
      </c>
      <c r="E84" s="51">
        <v>3.9</v>
      </c>
      <c r="F84" s="115">
        <f t="shared" si="2"/>
        <v>0.38423645320197042</v>
      </c>
      <c r="G84" s="109" t="s">
        <v>451</v>
      </c>
    </row>
    <row r="85" spans="1:9" ht="111" customHeight="1" x14ac:dyDescent="0.25">
      <c r="A85" s="119" t="s">
        <v>25</v>
      </c>
      <c r="B85" s="119" t="s">
        <v>53</v>
      </c>
      <c r="C85" s="109" t="s">
        <v>19</v>
      </c>
      <c r="D85" s="51">
        <v>5909.2</v>
      </c>
      <c r="E85" s="51">
        <v>77.900000000000006</v>
      </c>
      <c r="F85" s="115">
        <f t="shared" si="2"/>
        <v>1.3182833547688351</v>
      </c>
      <c r="G85" s="109" t="s">
        <v>282</v>
      </c>
    </row>
    <row r="86" spans="1:9" ht="62.25" customHeight="1" x14ac:dyDescent="0.25">
      <c r="A86" s="119" t="s">
        <v>29</v>
      </c>
      <c r="B86" s="119" t="s">
        <v>230</v>
      </c>
      <c r="C86" s="109" t="s">
        <v>19</v>
      </c>
      <c r="D86" s="51">
        <v>60</v>
      </c>
      <c r="E86" s="68">
        <v>0</v>
      </c>
      <c r="F86" s="115">
        <f t="shared" si="2"/>
        <v>0</v>
      </c>
      <c r="G86" s="109"/>
    </row>
    <row r="87" spans="1:9" ht="83.25" customHeight="1" x14ac:dyDescent="0.25">
      <c r="A87" s="186" t="s">
        <v>26</v>
      </c>
      <c r="B87" s="119" t="s">
        <v>181</v>
      </c>
      <c r="C87" s="109" t="s">
        <v>19</v>
      </c>
      <c r="D87" s="51">
        <v>52.8</v>
      </c>
      <c r="E87" s="51">
        <v>0</v>
      </c>
      <c r="F87" s="115">
        <f t="shared" si="2"/>
        <v>0</v>
      </c>
      <c r="G87" s="109"/>
    </row>
    <row r="88" spans="1:9" s="93" customFormat="1" ht="57" customHeight="1" x14ac:dyDescent="0.25">
      <c r="A88" s="186"/>
      <c r="B88" s="148" t="s">
        <v>135</v>
      </c>
      <c r="C88" s="121" t="s">
        <v>19</v>
      </c>
      <c r="D88" s="68">
        <v>6.6</v>
      </c>
      <c r="E88" s="68">
        <v>1.6</v>
      </c>
      <c r="F88" s="115">
        <f t="shared" si="2"/>
        <v>24.242424242424246</v>
      </c>
      <c r="G88" s="121" t="s">
        <v>527</v>
      </c>
      <c r="H88" s="92"/>
      <c r="I88" s="92"/>
    </row>
    <row r="89" spans="1:9" s="93" customFormat="1" ht="85.5" customHeight="1" x14ac:dyDescent="0.25">
      <c r="A89" s="186"/>
      <c r="B89" s="148" t="s">
        <v>182</v>
      </c>
      <c r="C89" s="121" t="s">
        <v>19</v>
      </c>
      <c r="D89" s="68">
        <v>3</v>
      </c>
      <c r="E89" s="68">
        <v>2.4</v>
      </c>
      <c r="F89" s="115">
        <f t="shared" si="2"/>
        <v>80</v>
      </c>
      <c r="G89" s="121" t="s">
        <v>526</v>
      </c>
      <c r="H89" s="92"/>
      <c r="I89" s="92"/>
    </row>
    <row r="90" spans="1:9" ht="87" customHeight="1" x14ac:dyDescent="0.25">
      <c r="A90" s="186" t="s">
        <v>27</v>
      </c>
      <c r="B90" s="119" t="s">
        <v>380</v>
      </c>
      <c r="C90" s="109" t="s">
        <v>19</v>
      </c>
      <c r="D90" s="51">
        <v>3</v>
      </c>
      <c r="E90" s="51">
        <v>0</v>
      </c>
      <c r="F90" s="115">
        <f t="shared" si="2"/>
        <v>0</v>
      </c>
      <c r="G90" s="109"/>
    </row>
    <row r="91" spans="1:9" ht="89.25" customHeight="1" x14ac:dyDescent="0.25">
      <c r="A91" s="186"/>
      <c r="B91" s="119" t="s">
        <v>381</v>
      </c>
      <c r="C91" s="109" t="s">
        <v>19</v>
      </c>
      <c r="D91" s="51">
        <v>32</v>
      </c>
      <c r="E91" s="51">
        <v>0</v>
      </c>
      <c r="F91" s="115">
        <f t="shared" si="2"/>
        <v>0</v>
      </c>
      <c r="G91" s="109"/>
    </row>
    <row r="92" spans="1:9" ht="78.75" customHeight="1" x14ac:dyDescent="0.25">
      <c r="A92" s="186"/>
      <c r="B92" s="119" t="s">
        <v>382</v>
      </c>
      <c r="C92" s="109" t="s">
        <v>19</v>
      </c>
      <c r="D92" s="51">
        <v>3</v>
      </c>
      <c r="E92" s="51">
        <v>0</v>
      </c>
      <c r="F92" s="115">
        <f t="shared" si="2"/>
        <v>0</v>
      </c>
      <c r="G92" s="109"/>
    </row>
    <row r="93" spans="1:9" ht="89.25" customHeight="1" x14ac:dyDescent="0.25">
      <c r="A93" s="186"/>
      <c r="B93" s="119" t="s">
        <v>383</v>
      </c>
      <c r="C93" s="109" t="s">
        <v>19</v>
      </c>
      <c r="D93" s="51">
        <v>8</v>
      </c>
      <c r="E93" s="51">
        <v>0</v>
      </c>
      <c r="F93" s="115">
        <f t="shared" si="2"/>
        <v>0</v>
      </c>
      <c r="G93" s="109"/>
    </row>
    <row r="94" spans="1:9" ht="84" customHeight="1" x14ac:dyDescent="0.25">
      <c r="A94" s="186" t="s">
        <v>28</v>
      </c>
      <c r="B94" s="119" t="s">
        <v>367</v>
      </c>
      <c r="C94" s="109" t="s">
        <v>19</v>
      </c>
      <c r="D94" s="51">
        <v>4.3</v>
      </c>
      <c r="E94" s="51">
        <v>3.8</v>
      </c>
      <c r="F94" s="115">
        <f t="shared" si="2"/>
        <v>88.372093023255815</v>
      </c>
      <c r="G94" s="109" t="s">
        <v>569</v>
      </c>
    </row>
    <row r="95" spans="1:9" ht="80.25" customHeight="1" x14ac:dyDescent="0.25">
      <c r="A95" s="186"/>
      <c r="B95" s="119" t="s">
        <v>368</v>
      </c>
      <c r="C95" s="109" t="s">
        <v>19</v>
      </c>
      <c r="D95" s="51">
        <v>38.4</v>
      </c>
      <c r="E95" s="51">
        <v>5.4</v>
      </c>
      <c r="F95" s="115">
        <f t="shared" si="2"/>
        <v>14.062500000000004</v>
      </c>
      <c r="G95" s="109" t="s">
        <v>570</v>
      </c>
    </row>
    <row r="96" spans="1:9" ht="109.5" customHeight="1" x14ac:dyDescent="0.25">
      <c r="A96" s="186"/>
      <c r="B96" s="119" t="s">
        <v>251</v>
      </c>
      <c r="C96" s="109" t="s">
        <v>19</v>
      </c>
      <c r="D96" s="51">
        <v>12.3</v>
      </c>
      <c r="E96" s="51">
        <v>10.7</v>
      </c>
      <c r="F96" s="115">
        <f t="shared" si="2"/>
        <v>86.991869918699166</v>
      </c>
      <c r="G96" s="109" t="s">
        <v>571</v>
      </c>
    </row>
    <row r="97" spans="1:9" ht="54" customHeight="1" x14ac:dyDescent="0.25">
      <c r="A97" s="186" t="s">
        <v>30</v>
      </c>
      <c r="B97" s="119" t="s">
        <v>63</v>
      </c>
      <c r="C97" s="109" t="s">
        <v>19</v>
      </c>
      <c r="D97" s="51">
        <v>377.8</v>
      </c>
      <c r="E97" s="51">
        <v>296.7</v>
      </c>
      <c r="F97" s="115">
        <f t="shared" si="2"/>
        <v>78.533615669666489</v>
      </c>
      <c r="G97" s="109" t="s">
        <v>466</v>
      </c>
    </row>
    <row r="98" spans="1:9" ht="60" customHeight="1" x14ac:dyDescent="0.25">
      <c r="A98" s="186"/>
      <c r="B98" s="119" t="s">
        <v>94</v>
      </c>
      <c r="C98" s="109" t="s">
        <v>19</v>
      </c>
      <c r="D98" s="51">
        <v>5</v>
      </c>
      <c r="E98" s="51">
        <v>5</v>
      </c>
      <c r="F98" s="115">
        <f t="shared" si="2"/>
        <v>100</v>
      </c>
      <c r="G98" s="121" t="s">
        <v>467</v>
      </c>
    </row>
    <row r="99" spans="1:9" ht="57" customHeight="1" x14ac:dyDescent="0.25">
      <c r="A99" s="186" t="s">
        <v>31</v>
      </c>
      <c r="B99" s="119" t="s">
        <v>213</v>
      </c>
      <c r="C99" s="109" t="s">
        <v>19</v>
      </c>
      <c r="D99" s="51">
        <v>288.39999999999998</v>
      </c>
      <c r="E99" s="51">
        <v>71</v>
      </c>
      <c r="F99" s="115">
        <f t="shared" si="2"/>
        <v>24.618585298196951</v>
      </c>
      <c r="G99" s="109" t="s">
        <v>402</v>
      </c>
    </row>
    <row r="100" spans="1:9" ht="55.5" customHeight="1" x14ac:dyDescent="0.25">
      <c r="A100" s="186"/>
      <c r="B100" s="119" t="s">
        <v>214</v>
      </c>
      <c r="C100" s="109" t="s">
        <v>19</v>
      </c>
      <c r="D100" s="51">
        <v>20</v>
      </c>
      <c r="E100" s="51">
        <v>0</v>
      </c>
      <c r="F100" s="115">
        <f t="shared" si="2"/>
        <v>0</v>
      </c>
      <c r="G100" s="109"/>
    </row>
    <row r="101" spans="1:9" ht="60" customHeight="1" x14ac:dyDescent="0.25">
      <c r="A101" s="186" t="s">
        <v>32</v>
      </c>
      <c r="B101" s="119" t="s">
        <v>150</v>
      </c>
      <c r="C101" s="109" t="s">
        <v>19</v>
      </c>
      <c r="D101" s="51">
        <v>1460</v>
      </c>
      <c r="E101" s="51">
        <v>1301.5</v>
      </c>
      <c r="F101" s="115">
        <f t="shared" si="2"/>
        <v>89.143835616438366</v>
      </c>
      <c r="G101" s="109" t="s">
        <v>503</v>
      </c>
    </row>
    <row r="102" spans="1:9" s="93" customFormat="1" ht="57" customHeight="1" x14ac:dyDescent="0.25">
      <c r="A102" s="186"/>
      <c r="B102" s="148" t="s">
        <v>121</v>
      </c>
      <c r="C102" s="121" t="s">
        <v>19</v>
      </c>
      <c r="D102" s="68">
        <v>10</v>
      </c>
      <c r="E102" s="68">
        <v>0</v>
      </c>
      <c r="F102" s="115">
        <f t="shared" si="2"/>
        <v>0</v>
      </c>
      <c r="G102" s="121"/>
      <c r="H102" s="92"/>
      <c r="I102" s="92"/>
    </row>
    <row r="103" spans="1:9" ht="59.25" customHeight="1" x14ac:dyDescent="0.25">
      <c r="A103" s="186"/>
      <c r="B103" s="119" t="s">
        <v>151</v>
      </c>
      <c r="C103" s="109" t="s">
        <v>19</v>
      </c>
      <c r="D103" s="51">
        <v>1426.9</v>
      </c>
      <c r="E103" s="51">
        <v>609.4</v>
      </c>
      <c r="F103" s="115">
        <f t="shared" si="2"/>
        <v>42.70796832293783</v>
      </c>
      <c r="G103" s="109" t="s">
        <v>427</v>
      </c>
    </row>
    <row r="104" spans="1:9" ht="62.25" customHeight="1" x14ac:dyDescent="0.25">
      <c r="A104" s="186" t="s">
        <v>33</v>
      </c>
      <c r="B104" s="119" t="s">
        <v>76</v>
      </c>
      <c r="C104" s="109" t="s">
        <v>19</v>
      </c>
      <c r="D104" s="51">
        <v>121</v>
      </c>
      <c r="E104" s="51">
        <v>0</v>
      </c>
      <c r="F104" s="115">
        <f t="shared" si="2"/>
        <v>0</v>
      </c>
      <c r="G104" s="109"/>
    </row>
    <row r="105" spans="1:9" ht="82.5" customHeight="1" x14ac:dyDescent="0.25">
      <c r="A105" s="186"/>
      <c r="B105" s="119" t="s">
        <v>167</v>
      </c>
      <c r="C105" s="109" t="s">
        <v>19</v>
      </c>
      <c r="D105" s="51">
        <v>2042.7</v>
      </c>
      <c r="E105" s="51">
        <v>0</v>
      </c>
      <c r="F105" s="115">
        <f t="shared" si="2"/>
        <v>0</v>
      </c>
      <c r="G105" s="109"/>
    </row>
    <row r="106" spans="1:9" ht="81.75" customHeight="1" x14ac:dyDescent="0.25">
      <c r="A106" s="186"/>
      <c r="B106" s="119" t="s">
        <v>78</v>
      </c>
      <c r="C106" s="109" t="s">
        <v>19</v>
      </c>
      <c r="D106" s="51">
        <v>275</v>
      </c>
      <c r="E106" s="51">
        <v>0</v>
      </c>
      <c r="F106" s="115">
        <f t="shared" si="2"/>
        <v>0</v>
      </c>
      <c r="G106" s="109"/>
    </row>
    <row r="107" spans="1:9" ht="60" customHeight="1" x14ac:dyDescent="0.25">
      <c r="A107" s="186"/>
      <c r="B107" s="119" t="s">
        <v>79</v>
      </c>
      <c r="C107" s="109" t="s">
        <v>19</v>
      </c>
      <c r="D107" s="51">
        <v>49.9</v>
      </c>
      <c r="E107" s="51">
        <v>0</v>
      </c>
      <c r="F107" s="115">
        <f t="shared" si="2"/>
        <v>0</v>
      </c>
      <c r="G107" s="109"/>
    </row>
    <row r="108" spans="1:9" ht="78.75" customHeight="1" x14ac:dyDescent="0.25">
      <c r="A108" s="186" t="s">
        <v>34</v>
      </c>
      <c r="B108" s="119" t="s">
        <v>295</v>
      </c>
      <c r="C108" s="109" t="s">
        <v>19</v>
      </c>
      <c r="D108" s="51">
        <v>5</v>
      </c>
      <c r="E108" s="51">
        <v>0</v>
      </c>
      <c r="F108" s="115">
        <v>0</v>
      </c>
      <c r="G108" s="109"/>
    </row>
    <row r="109" spans="1:9" ht="80.25" customHeight="1" x14ac:dyDescent="0.25">
      <c r="A109" s="186"/>
      <c r="B109" s="119" t="s">
        <v>296</v>
      </c>
      <c r="C109" s="109" t="s">
        <v>19</v>
      </c>
      <c r="D109" s="51">
        <v>5</v>
      </c>
      <c r="E109" s="51">
        <v>0</v>
      </c>
      <c r="F109" s="115">
        <v>0</v>
      </c>
      <c r="G109" s="109"/>
    </row>
    <row r="110" spans="1:9" ht="54" customHeight="1" x14ac:dyDescent="0.25">
      <c r="A110" s="177" t="s">
        <v>69</v>
      </c>
      <c r="B110" s="177"/>
      <c r="C110" s="120" t="s">
        <v>92</v>
      </c>
      <c r="D110" s="52">
        <f>SUM(D83:D109)</f>
        <v>13369.3</v>
      </c>
      <c r="E110" s="52">
        <f>SUM(E83:E109)</f>
        <v>2473.4</v>
      </c>
      <c r="F110" s="19">
        <f>E110/D110*100</f>
        <v>18.500594645942574</v>
      </c>
      <c r="G110" s="176"/>
    </row>
    <row r="111" spans="1:9" ht="54" customHeight="1" x14ac:dyDescent="0.25">
      <c r="A111" s="177"/>
      <c r="B111" s="177"/>
      <c r="C111" s="120" t="s">
        <v>131</v>
      </c>
      <c r="D111" s="52">
        <v>0</v>
      </c>
      <c r="E111" s="52">
        <v>0</v>
      </c>
      <c r="F111" s="19">
        <v>0</v>
      </c>
      <c r="G111" s="176"/>
    </row>
    <row r="112" spans="1:9" ht="54" customHeight="1" x14ac:dyDescent="0.25">
      <c r="A112" s="177"/>
      <c r="B112" s="177"/>
      <c r="C112" s="120" t="s">
        <v>163</v>
      </c>
      <c r="D112" s="52">
        <v>0</v>
      </c>
      <c r="E112" s="52">
        <v>0</v>
      </c>
      <c r="F112" s="19">
        <v>0</v>
      </c>
      <c r="G112" s="176"/>
    </row>
    <row r="113" spans="1:9" ht="54" customHeight="1" x14ac:dyDescent="0.25">
      <c r="A113" s="177"/>
      <c r="B113" s="177"/>
      <c r="C113" s="120" t="s">
        <v>19</v>
      </c>
      <c r="D113" s="52">
        <f>D83+D84+D85+D86+D87+D88+D89+D90+D91+D92+D93+D94+D95+D96+D97+D98+D99+D100+D101+D102+D103+D104+D105+D106+D107+D108+D109</f>
        <v>13369.3</v>
      </c>
      <c r="E113" s="52">
        <f>E83+E84+E85+E86+E87+E88+E89+E90+E91+E92+E93+E94+E95+E96+E97+E98+E99+E100+E101+E102+E103+E104+E105+E106+E107+E108+E109</f>
        <v>2473.4</v>
      </c>
      <c r="F113" s="19">
        <f>E113/D113*100</f>
        <v>18.500594645942574</v>
      </c>
      <c r="G113" s="176"/>
    </row>
    <row r="114" spans="1:9" s="79" customFormat="1" ht="33.75" customHeight="1" x14ac:dyDescent="0.25">
      <c r="A114" s="182" t="s">
        <v>35</v>
      </c>
      <c r="B114" s="182"/>
      <c r="C114" s="182"/>
      <c r="D114" s="182"/>
      <c r="E114" s="182"/>
      <c r="F114" s="182"/>
      <c r="G114" s="182"/>
      <c r="H114" s="78"/>
      <c r="I114" s="78"/>
    </row>
    <row r="115" spans="1:9" s="93" customFormat="1" ht="60" customHeight="1" x14ac:dyDescent="0.25">
      <c r="A115" s="148" t="s">
        <v>29</v>
      </c>
      <c r="B115" s="148" t="s">
        <v>234</v>
      </c>
      <c r="C115" s="121" t="s">
        <v>19</v>
      </c>
      <c r="D115" s="68">
        <v>200</v>
      </c>
      <c r="E115" s="68">
        <v>127.1</v>
      </c>
      <c r="F115" s="115">
        <f t="shared" ref="F115:F126" si="3">E115/D115*100</f>
        <v>63.55</v>
      </c>
      <c r="G115" s="121" t="s">
        <v>460</v>
      </c>
      <c r="H115" s="92"/>
      <c r="I115" s="92"/>
    </row>
    <row r="116" spans="1:9" s="93" customFormat="1" ht="90" customHeight="1" x14ac:dyDescent="0.25">
      <c r="A116" s="148" t="s">
        <v>26</v>
      </c>
      <c r="B116" s="119" t="s">
        <v>222</v>
      </c>
      <c r="C116" s="121" t="s">
        <v>19</v>
      </c>
      <c r="D116" s="68">
        <v>50</v>
      </c>
      <c r="E116" s="68">
        <v>27.5</v>
      </c>
      <c r="F116" s="115">
        <f t="shared" si="3"/>
        <v>55.000000000000007</v>
      </c>
      <c r="G116" s="121" t="s">
        <v>528</v>
      </c>
      <c r="H116" s="92"/>
      <c r="I116" s="92"/>
    </row>
    <row r="117" spans="1:9" ht="107.25" customHeight="1" x14ac:dyDescent="0.25">
      <c r="A117" s="119" t="s">
        <v>27</v>
      </c>
      <c r="B117" s="119" t="s">
        <v>384</v>
      </c>
      <c r="C117" s="109" t="s">
        <v>19</v>
      </c>
      <c r="D117" s="51">
        <v>1170.9000000000001</v>
      </c>
      <c r="E117" s="51">
        <v>451.6</v>
      </c>
      <c r="F117" s="115">
        <f t="shared" si="3"/>
        <v>38.568622427192757</v>
      </c>
      <c r="G117" s="109" t="s">
        <v>492</v>
      </c>
    </row>
    <row r="118" spans="1:9" s="93" customFormat="1" ht="132" customHeight="1" x14ac:dyDescent="0.25">
      <c r="A118" s="148" t="s">
        <v>28</v>
      </c>
      <c r="B118" s="148" t="s">
        <v>369</v>
      </c>
      <c r="C118" s="121" t="s">
        <v>19</v>
      </c>
      <c r="D118" s="68">
        <v>340</v>
      </c>
      <c r="E118" s="68">
        <v>340</v>
      </c>
      <c r="F118" s="115">
        <f t="shared" si="3"/>
        <v>100</v>
      </c>
      <c r="G118" s="121" t="s">
        <v>491</v>
      </c>
      <c r="H118" s="92"/>
      <c r="I118" s="92"/>
    </row>
    <row r="119" spans="1:9" ht="81.75" customHeight="1" x14ac:dyDescent="0.25">
      <c r="A119" s="113" t="s">
        <v>31</v>
      </c>
      <c r="B119" s="119" t="s">
        <v>270</v>
      </c>
      <c r="C119" s="109" t="s">
        <v>19</v>
      </c>
      <c r="D119" s="51">
        <v>70</v>
      </c>
      <c r="E119" s="51">
        <v>0</v>
      </c>
      <c r="F119" s="115">
        <f t="shared" si="3"/>
        <v>0</v>
      </c>
      <c r="G119" s="109"/>
    </row>
    <row r="120" spans="1:9" ht="59.25" customHeight="1" x14ac:dyDescent="0.25">
      <c r="A120" s="119" t="s">
        <v>32</v>
      </c>
      <c r="B120" s="119" t="s">
        <v>126</v>
      </c>
      <c r="C120" s="109" t="s">
        <v>19</v>
      </c>
      <c r="D120" s="51">
        <v>3200</v>
      </c>
      <c r="E120" s="51">
        <v>875.3</v>
      </c>
      <c r="F120" s="115">
        <f t="shared" si="3"/>
        <v>27.353124999999999</v>
      </c>
      <c r="G120" s="109" t="s">
        <v>318</v>
      </c>
    </row>
    <row r="121" spans="1:9" ht="57.75" customHeight="1" x14ac:dyDescent="0.25">
      <c r="A121" s="167" t="s">
        <v>33</v>
      </c>
      <c r="B121" s="110" t="s">
        <v>71</v>
      </c>
      <c r="C121" s="116" t="s">
        <v>19</v>
      </c>
      <c r="D121" s="114">
        <v>512.29999999999995</v>
      </c>
      <c r="E121" s="114">
        <v>218.2</v>
      </c>
      <c r="F121" s="117">
        <f t="shared" si="3"/>
        <v>42.592231114581303</v>
      </c>
      <c r="G121" s="129" t="s">
        <v>540</v>
      </c>
    </row>
    <row r="122" spans="1:9" ht="64.5" customHeight="1" x14ac:dyDescent="0.25">
      <c r="A122" s="168"/>
      <c r="B122" s="113" t="s">
        <v>128</v>
      </c>
      <c r="C122" s="109" t="s">
        <v>19</v>
      </c>
      <c r="D122" s="68">
        <v>3701</v>
      </c>
      <c r="E122" s="51">
        <v>0</v>
      </c>
      <c r="F122" s="115">
        <f t="shared" si="3"/>
        <v>0</v>
      </c>
      <c r="G122" s="109"/>
    </row>
    <row r="123" spans="1:9" ht="212.25" customHeight="1" x14ac:dyDescent="0.25">
      <c r="A123" s="168"/>
      <c r="B123" s="110" t="s">
        <v>129</v>
      </c>
      <c r="C123" s="116" t="s">
        <v>19</v>
      </c>
      <c r="D123" s="130">
        <v>606.20000000000005</v>
      </c>
      <c r="E123" s="114">
        <v>208.5</v>
      </c>
      <c r="F123" s="117">
        <f t="shared" si="3"/>
        <v>34.394589244473764</v>
      </c>
      <c r="G123" s="116" t="s">
        <v>541</v>
      </c>
    </row>
    <row r="124" spans="1:9" ht="30.75" customHeight="1" x14ac:dyDescent="0.25">
      <c r="A124" s="168"/>
      <c r="B124" s="167" t="s">
        <v>550</v>
      </c>
      <c r="C124" s="116" t="s">
        <v>163</v>
      </c>
      <c r="D124" s="130">
        <v>2028.5</v>
      </c>
      <c r="E124" s="114">
        <v>0</v>
      </c>
      <c r="F124" s="117">
        <f t="shared" si="3"/>
        <v>0</v>
      </c>
      <c r="G124" s="170" t="s">
        <v>551</v>
      </c>
    </row>
    <row r="125" spans="1:9" ht="409.5" customHeight="1" x14ac:dyDescent="0.25">
      <c r="A125" s="168"/>
      <c r="B125" s="169"/>
      <c r="C125" s="116" t="s">
        <v>19</v>
      </c>
      <c r="D125" s="130">
        <v>106.8</v>
      </c>
      <c r="E125" s="114">
        <v>0</v>
      </c>
      <c r="F125" s="117">
        <f t="shared" si="3"/>
        <v>0</v>
      </c>
      <c r="G125" s="171"/>
    </row>
    <row r="126" spans="1:9" s="93" customFormat="1" ht="111.75" customHeight="1" x14ac:dyDescent="0.25">
      <c r="A126" s="168"/>
      <c r="B126" s="111" t="s">
        <v>264</v>
      </c>
      <c r="C126" s="129" t="s">
        <v>19</v>
      </c>
      <c r="D126" s="130">
        <v>395.6</v>
      </c>
      <c r="E126" s="130">
        <v>0</v>
      </c>
      <c r="F126" s="117">
        <f t="shared" si="3"/>
        <v>0</v>
      </c>
      <c r="G126" s="129"/>
      <c r="H126" s="92"/>
      <c r="I126" s="92"/>
    </row>
    <row r="127" spans="1:9" ht="53.25" customHeight="1" x14ac:dyDescent="0.25">
      <c r="A127" s="177" t="s">
        <v>69</v>
      </c>
      <c r="B127" s="177"/>
      <c r="C127" s="120" t="s">
        <v>92</v>
      </c>
      <c r="D127" s="52">
        <f>SUM(D115:D126)</f>
        <v>12381.300000000001</v>
      </c>
      <c r="E127" s="52">
        <f>SUM(E115:E126)</f>
        <v>2248.1999999999998</v>
      </c>
      <c r="F127" s="19">
        <f>E127/D127*100</f>
        <v>18.158028639965107</v>
      </c>
      <c r="G127" s="176"/>
    </row>
    <row r="128" spans="1:9" ht="53.25" customHeight="1" x14ac:dyDescent="0.25">
      <c r="A128" s="177"/>
      <c r="B128" s="177"/>
      <c r="C128" s="120" t="s">
        <v>131</v>
      </c>
      <c r="D128" s="52">
        <v>0</v>
      </c>
      <c r="E128" s="52">
        <v>0</v>
      </c>
      <c r="F128" s="19">
        <v>0</v>
      </c>
      <c r="G128" s="176"/>
    </row>
    <row r="129" spans="1:9" ht="53.25" customHeight="1" x14ac:dyDescent="0.25">
      <c r="A129" s="177"/>
      <c r="B129" s="177"/>
      <c r="C129" s="120" t="s">
        <v>163</v>
      </c>
      <c r="D129" s="52">
        <f>D124</f>
        <v>2028.5</v>
      </c>
      <c r="E129" s="52">
        <f>E124</f>
        <v>0</v>
      </c>
      <c r="F129" s="19">
        <f>E129/D129*100</f>
        <v>0</v>
      </c>
      <c r="G129" s="176"/>
    </row>
    <row r="130" spans="1:9" ht="53.25" customHeight="1" x14ac:dyDescent="0.25">
      <c r="A130" s="177"/>
      <c r="B130" s="177"/>
      <c r="C130" s="120" t="s">
        <v>19</v>
      </c>
      <c r="D130" s="52">
        <f>D115+D116+D117+D118+D119+D120+D121+D122+D123+D126+D125</f>
        <v>10352.800000000001</v>
      </c>
      <c r="E130" s="52">
        <f>E115+E116+E117+E118+E119+E120+E121+E122+E123+E126+E125</f>
        <v>2248.1999999999998</v>
      </c>
      <c r="F130" s="19">
        <f>E130/D130*100</f>
        <v>21.715864307240548</v>
      </c>
      <c r="G130" s="176"/>
    </row>
    <row r="131" spans="1:9" ht="32.25" customHeight="1" x14ac:dyDescent="0.25">
      <c r="A131" s="182" t="s">
        <v>120</v>
      </c>
      <c r="B131" s="182"/>
      <c r="C131" s="182"/>
      <c r="D131" s="182"/>
      <c r="E131" s="182"/>
      <c r="F131" s="182"/>
      <c r="G131" s="182"/>
    </row>
    <row r="132" spans="1:9" ht="65.25" customHeight="1" x14ac:dyDescent="0.25">
      <c r="A132" s="137" t="s">
        <v>23</v>
      </c>
      <c r="B132" s="113" t="s">
        <v>41</v>
      </c>
      <c r="C132" s="109" t="s">
        <v>19</v>
      </c>
      <c r="D132" s="51">
        <v>7003.9</v>
      </c>
      <c r="E132" s="51">
        <v>2150.5</v>
      </c>
      <c r="F132" s="115">
        <f t="shared" ref="F132:F155" si="4">E132/D132*100</f>
        <v>30.704321877810937</v>
      </c>
      <c r="G132" s="109" t="s">
        <v>447</v>
      </c>
    </row>
    <row r="133" spans="1:9" ht="121.5" customHeight="1" x14ac:dyDescent="0.25">
      <c r="A133" s="138" t="s">
        <v>24</v>
      </c>
      <c r="B133" s="110" t="s">
        <v>337</v>
      </c>
      <c r="C133" s="116" t="s">
        <v>19</v>
      </c>
      <c r="D133" s="114">
        <v>5655.2</v>
      </c>
      <c r="E133" s="114">
        <v>1342.5</v>
      </c>
      <c r="F133" s="117">
        <f t="shared" si="4"/>
        <v>23.739213467251378</v>
      </c>
      <c r="G133" s="116" t="s">
        <v>452</v>
      </c>
    </row>
    <row r="134" spans="1:9" ht="409.5" customHeight="1" x14ac:dyDescent="0.25">
      <c r="A134" s="167" t="s">
        <v>25</v>
      </c>
      <c r="B134" s="167" t="s">
        <v>107</v>
      </c>
      <c r="C134" s="170" t="s">
        <v>19</v>
      </c>
      <c r="D134" s="172">
        <v>13504.2</v>
      </c>
      <c r="E134" s="172">
        <v>11904.2</v>
      </c>
      <c r="F134" s="174">
        <f t="shared" si="4"/>
        <v>88.15183424416108</v>
      </c>
      <c r="G134" s="170" t="s">
        <v>522</v>
      </c>
    </row>
    <row r="135" spans="1:9" ht="98.25" customHeight="1" x14ac:dyDescent="0.25">
      <c r="A135" s="169"/>
      <c r="B135" s="169"/>
      <c r="C135" s="171"/>
      <c r="D135" s="173"/>
      <c r="E135" s="173"/>
      <c r="F135" s="175"/>
      <c r="G135" s="171"/>
    </row>
    <row r="136" spans="1:9" s="93" customFormat="1" ht="84" customHeight="1" x14ac:dyDescent="0.25">
      <c r="A136" s="167" t="s">
        <v>29</v>
      </c>
      <c r="B136" s="148" t="s">
        <v>235</v>
      </c>
      <c r="C136" s="121" t="s">
        <v>19</v>
      </c>
      <c r="D136" s="68">
        <v>11239.5</v>
      </c>
      <c r="E136" s="68">
        <v>2810.2</v>
      </c>
      <c r="F136" s="115">
        <f t="shared" si="4"/>
        <v>25.002891587704077</v>
      </c>
      <c r="G136" s="121" t="s">
        <v>461</v>
      </c>
      <c r="H136" s="92"/>
      <c r="I136" s="92"/>
    </row>
    <row r="137" spans="1:9" ht="80.25" customHeight="1" x14ac:dyDescent="0.25">
      <c r="A137" s="169"/>
      <c r="B137" s="119" t="s">
        <v>236</v>
      </c>
      <c r="C137" s="109" t="s">
        <v>19</v>
      </c>
      <c r="D137" s="51">
        <v>500</v>
      </c>
      <c r="E137" s="51">
        <v>80.599999999999994</v>
      </c>
      <c r="F137" s="115">
        <f t="shared" si="4"/>
        <v>16.119999999999997</v>
      </c>
      <c r="G137" s="109" t="s">
        <v>462</v>
      </c>
    </row>
    <row r="138" spans="1:9" s="93" customFormat="1" ht="158.25" customHeight="1" x14ac:dyDescent="0.25">
      <c r="A138" s="139" t="s">
        <v>26</v>
      </c>
      <c r="B138" s="111" t="s">
        <v>136</v>
      </c>
      <c r="C138" s="129" t="s">
        <v>428</v>
      </c>
      <c r="D138" s="130">
        <v>4774.5</v>
      </c>
      <c r="E138" s="130">
        <v>1490.6</v>
      </c>
      <c r="F138" s="117">
        <f t="shared" si="4"/>
        <v>31.22002303906168</v>
      </c>
      <c r="G138" s="129" t="s">
        <v>529</v>
      </c>
      <c r="H138" s="92"/>
      <c r="I138" s="92"/>
    </row>
    <row r="139" spans="1:9" ht="135" customHeight="1" x14ac:dyDescent="0.25">
      <c r="A139" s="167" t="s">
        <v>27</v>
      </c>
      <c r="B139" s="119" t="s">
        <v>385</v>
      </c>
      <c r="C139" s="109" t="s">
        <v>19</v>
      </c>
      <c r="D139" s="51">
        <v>4556.7</v>
      </c>
      <c r="E139" s="51">
        <v>2934.5</v>
      </c>
      <c r="F139" s="115">
        <f t="shared" si="4"/>
        <v>64.399675203546423</v>
      </c>
      <c r="G139" s="109" t="s">
        <v>493</v>
      </c>
    </row>
    <row r="140" spans="1:9" ht="85.5" customHeight="1" x14ac:dyDescent="0.25">
      <c r="A140" s="169"/>
      <c r="B140" s="119" t="s">
        <v>399</v>
      </c>
      <c r="C140" s="109" t="s">
        <v>19</v>
      </c>
      <c r="D140" s="51">
        <v>2252.1</v>
      </c>
      <c r="E140" s="51">
        <v>536.29999999999995</v>
      </c>
      <c r="F140" s="115">
        <f t="shared" ref="F140:F142" si="5">E140/D140*100</f>
        <v>23.813329781093202</v>
      </c>
      <c r="G140" s="109" t="s">
        <v>496</v>
      </c>
    </row>
    <row r="141" spans="1:9" ht="85.5" customHeight="1" x14ac:dyDescent="0.25">
      <c r="A141" s="167" t="s">
        <v>28</v>
      </c>
      <c r="B141" s="167" t="s">
        <v>565</v>
      </c>
      <c r="C141" s="109" t="s">
        <v>163</v>
      </c>
      <c r="D141" s="51">
        <v>52626.2</v>
      </c>
      <c r="E141" s="51">
        <v>0</v>
      </c>
      <c r="F141" s="115">
        <f t="shared" si="5"/>
        <v>0</v>
      </c>
      <c r="G141" s="170" t="s">
        <v>567</v>
      </c>
    </row>
    <row r="142" spans="1:9" ht="73.5" customHeight="1" x14ac:dyDescent="0.25">
      <c r="A142" s="168"/>
      <c r="B142" s="169"/>
      <c r="C142" s="109" t="s">
        <v>19</v>
      </c>
      <c r="D142" s="51">
        <v>2748.1</v>
      </c>
      <c r="E142" s="51">
        <v>0</v>
      </c>
      <c r="F142" s="115">
        <f t="shared" si="5"/>
        <v>0</v>
      </c>
      <c r="G142" s="171"/>
    </row>
    <row r="143" spans="1:9" ht="83.25" customHeight="1" x14ac:dyDescent="0.25">
      <c r="A143" s="168"/>
      <c r="B143" s="119" t="s">
        <v>246</v>
      </c>
      <c r="C143" s="109" t="s">
        <v>19</v>
      </c>
      <c r="D143" s="51">
        <v>5188.8</v>
      </c>
      <c r="E143" s="51">
        <v>2692.7</v>
      </c>
      <c r="F143" s="115">
        <f t="shared" si="4"/>
        <v>51.894465001541775</v>
      </c>
      <c r="G143" s="109" t="s">
        <v>572</v>
      </c>
    </row>
    <row r="144" spans="1:9" ht="84.75" customHeight="1" x14ac:dyDescent="0.25">
      <c r="A144" s="169"/>
      <c r="B144" s="119" t="s">
        <v>252</v>
      </c>
      <c r="C144" s="109" t="s">
        <v>19</v>
      </c>
      <c r="D144" s="51">
        <v>1785.5</v>
      </c>
      <c r="E144" s="51">
        <v>196.7</v>
      </c>
      <c r="F144" s="115">
        <f t="shared" si="4"/>
        <v>11.016521982637915</v>
      </c>
      <c r="G144" s="109" t="s">
        <v>346</v>
      </c>
    </row>
    <row r="145" spans="1:9" s="93" customFormat="1" ht="107.25" customHeight="1" x14ac:dyDescent="0.25">
      <c r="A145" s="161" t="s">
        <v>30</v>
      </c>
      <c r="B145" s="148" t="s">
        <v>118</v>
      </c>
      <c r="C145" s="121" t="s">
        <v>19</v>
      </c>
      <c r="D145" s="68">
        <v>6806.7</v>
      </c>
      <c r="E145" s="68">
        <v>2278.8000000000002</v>
      </c>
      <c r="F145" s="115">
        <f t="shared" si="4"/>
        <v>33.478778262594211</v>
      </c>
      <c r="G145" s="109" t="s">
        <v>352</v>
      </c>
      <c r="H145" s="92"/>
      <c r="I145" s="92"/>
    </row>
    <row r="146" spans="1:9" s="93" customFormat="1" ht="80.25" customHeight="1" x14ac:dyDescent="0.25">
      <c r="A146" s="163"/>
      <c r="B146" s="148" t="s">
        <v>117</v>
      </c>
      <c r="C146" s="121" t="s">
        <v>19</v>
      </c>
      <c r="D146" s="68">
        <v>216.2</v>
      </c>
      <c r="E146" s="68">
        <v>165.7</v>
      </c>
      <c r="F146" s="115">
        <f t="shared" si="4"/>
        <v>76.641998149861237</v>
      </c>
      <c r="G146" s="121" t="s">
        <v>351</v>
      </c>
      <c r="H146" s="92"/>
      <c r="I146" s="92"/>
    </row>
    <row r="147" spans="1:9" s="93" customFormat="1" ht="88.5" customHeight="1" x14ac:dyDescent="0.25">
      <c r="A147" s="137" t="s">
        <v>31</v>
      </c>
      <c r="B147" s="147" t="s">
        <v>215</v>
      </c>
      <c r="C147" s="121" t="s">
        <v>19</v>
      </c>
      <c r="D147" s="68">
        <v>11709.7</v>
      </c>
      <c r="E147" s="68">
        <v>3457.2</v>
      </c>
      <c r="F147" s="115">
        <f t="shared" si="4"/>
        <v>29.524240586863883</v>
      </c>
      <c r="G147" s="121" t="s">
        <v>403</v>
      </c>
      <c r="H147" s="92"/>
      <c r="I147" s="92"/>
    </row>
    <row r="148" spans="1:9" s="141" customFormat="1" ht="409.5" customHeight="1" x14ac:dyDescent="0.25">
      <c r="A148" s="161" t="s">
        <v>32</v>
      </c>
      <c r="B148" s="161" t="s">
        <v>152</v>
      </c>
      <c r="C148" s="178" t="s">
        <v>19</v>
      </c>
      <c r="D148" s="180">
        <v>113937.7</v>
      </c>
      <c r="E148" s="180">
        <v>34675.199999999997</v>
      </c>
      <c r="F148" s="174">
        <f t="shared" si="4"/>
        <v>30.43347373169723</v>
      </c>
      <c r="G148" s="178" t="s">
        <v>531</v>
      </c>
      <c r="H148" s="140"/>
      <c r="I148" s="140"/>
    </row>
    <row r="149" spans="1:9" s="141" customFormat="1" ht="64.5" customHeight="1" x14ac:dyDescent="0.25">
      <c r="A149" s="163"/>
      <c r="B149" s="163"/>
      <c r="C149" s="179"/>
      <c r="D149" s="181"/>
      <c r="E149" s="181"/>
      <c r="F149" s="175"/>
      <c r="G149" s="179"/>
      <c r="H149" s="140"/>
      <c r="I149" s="140"/>
    </row>
    <row r="150" spans="1:9" s="141" customFormat="1" ht="134.25" customHeight="1" x14ac:dyDescent="0.25">
      <c r="A150" s="167" t="s">
        <v>33</v>
      </c>
      <c r="B150" s="112" t="s">
        <v>557</v>
      </c>
      <c r="C150" s="142" t="s">
        <v>163</v>
      </c>
      <c r="D150" s="142">
        <v>318.7</v>
      </c>
      <c r="E150" s="143">
        <v>318</v>
      </c>
      <c r="F150" s="115">
        <f t="shared" si="4"/>
        <v>99.78035770316913</v>
      </c>
      <c r="G150" s="142" t="s">
        <v>559</v>
      </c>
      <c r="H150" s="140"/>
      <c r="I150" s="140"/>
    </row>
    <row r="151" spans="1:9" s="93" customFormat="1" ht="408.75" customHeight="1" x14ac:dyDescent="0.25">
      <c r="A151" s="168"/>
      <c r="B151" s="161" t="s">
        <v>81</v>
      </c>
      <c r="C151" s="178" t="s">
        <v>19</v>
      </c>
      <c r="D151" s="180">
        <v>49898.400000000001</v>
      </c>
      <c r="E151" s="180">
        <v>16433.900000000001</v>
      </c>
      <c r="F151" s="174">
        <f t="shared" si="4"/>
        <v>32.934723357863184</v>
      </c>
      <c r="G151" s="178" t="s">
        <v>558</v>
      </c>
      <c r="H151" s="92"/>
      <c r="I151" s="92"/>
    </row>
    <row r="152" spans="1:9" s="93" customFormat="1" ht="107.25" customHeight="1" x14ac:dyDescent="0.25">
      <c r="A152" s="168"/>
      <c r="B152" s="163"/>
      <c r="C152" s="179"/>
      <c r="D152" s="181"/>
      <c r="E152" s="181"/>
      <c r="F152" s="175"/>
      <c r="G152" s="179"/>
      <c r="H152" s="92"/>
      <c r="I152" s="92"/>
    </row>
    <row r="153" spans="1:9" s="93" customFormat="1" ht="82.5" customHeight="1" x14ac:dyDescent="0.25">
      <c r="A153" s="169"/>
      <c r="B153" s="148" t="s">
        <v>80</v>
      </c>
      <c r="C153" s="121" t="s">
        <v>19</v>
      </c>
      <c r="D153" s="51">
        <v>218</v>
      </c>
      <c r="E153" s="51">
        <v>0</v>
      </c>
      <c r="F153" s="115">
        <f t="shared" si="4"/>
        <v>0</v>
      </c>
      <c r="G153" s="121"/>
      <c r="H153" s="92"/>
      <c r="I153" s="92"/>
    </row>
    <row r="154" spans="1:9" s="93" customFormat="1" ht="211.5" customHeight="1" x14ac:dyDescent="0.25">
      <c r="A154" s="167" t="s">
        <v>34</v>
      </c>
      <c r="B154" s="148" t="s">
        <v>297</v>
      </c>
      <c r="C154" s="121" t="s">
        <v>19</v>
      </c>
      <c r="D154" s="68">
        <v>13770.3</v>
      </c>
      <c r="E154" s="68">
        <v>5011.6000000000004</v>
      </c>
      <c r="F154" s="115">
        <f t="shared" si="4"/>
        <v>36.394268824934827</v>
      </c>
      <c r="G154" s="121" t="s">
        <v>476</v>
      </c>
      <c r="H154" s="92"/>
      <c r="I154" s="92"/>
    </row>
    <row r="155" spans="1:9" s="93" customFormat="1" ht="216.75" customHeight="1" x14ac:dyDescent="0.25">
      <c r="A155" s="169"/>
      <c r="B155" s="148" t="s">
        <v>298</v>
      </c>
      <c r="C155" s="121" t="s">
        <v>19</v>
      </c>
      <c r="D155" s="68">
        <v>4121.7</v>
      </c>
      <c r="E155" s="68">
        <v>1021.4</v>
      </c>
      <c r="F155" s="115">
        <f t="shared" si="4"/>
        <v>24.781036950772737</v>
      </c>
      <c r="G155" s="121" t="s">
        <v>477</v>
      </c>
      <c r="H155" s="92"/>
      <c r="I155" s="92"/>
    </row>
    <row r="156" spans="1:9" ht="50.25" customHeight="1" x14ac:dyDescent="0.25">
      <c r="A156" s="177" t="s">
        <v>69</v>
      </c>
      <c r="B156" s="177"/>
      <c r="C156" s="120" t="s">
        <v>92</v>
      </c>
      <c r="D156" s="52">
        <f>SUM(D132:D155)</f>
        <v>312832.10000000003</v>
      </c>
      <c r="E156" s="52">
        <f>SUM(E132:E155)</f>
        <v>89500.6</v>
      </c>
      <c r="F156" s="19">
        <f>E156/D156*100</f>
        <v>28.609787806302485</v>
      </c>
      <c r="G156" s="176"/>
    </row>
    <row r="157" spans="1:9" ht="50.25" customHeight="1" x14ac:dyDescent="0.25">
      <c r="A157" s="177"/>
      <c r="B157" s="177"/>
      <c r="C157" s="120" t="s">
        <v>131</v>
      </c>
      <c r="D157" s="52">
        <v>0</v>
      </c>
      <c r="E157" s="52">
        <v>0</v>
      </c>
      <c r="F157" s="19">
        <v>0</v>
      </c>
      <c r="G157" s="176"/>
    </row>
    <row r="158" spans="1:9" ht="50.25" customHeight="1" x14ac:dyDescent="0.25">
      <c r="A158" s="177"/>
      <c r="B158" s="177"/>
      <c r="C158" s="120" t="s">
        <v>18</v>
      </c>
      <c r="D158" s="52">
        <f>D150+D141</f>
        <v>52944.899999999994</v>
      </c>
      <c r="E158" s="52">
        <f>E150+E141</f>
        <v>318</v>
      </c>
      <c r="F158" s="19">
        <f>E158/D158*100</f>
        <v>0.60062442274893335</v>
      </c>
      <c r="G158" s="176"/>
    </row>
    <row r="159" spans="1:9" ht="50.25" customHeight="1" x14ac:dyDescent="0.25">
      <c r="A159" s="177"/>
      <c r="B159" s="177"/>
      <c r="C159" s="120" t="s">
        <v>19</v>
      </c>
      <c r="D159" s="52">
        <f>D132+D133+D134+D136+D137+D138+D139+D140+D143+D144+D145+D146+D147+D148+D151+D153+D154+D155+D142</f>
        <v>259887.2</v>
      </c>
      <c r="E159" s="52">
        <f>E132+E133+E134+E136+E137+E138+E139+E140+E143+E144+E145+E146+E147+E148+E151+E153+E154+E155+E142</f>
        <v>89182.6</v>
      </c>
      <c r="F159" s="19">
        <f>E159/D159*100</f>
        <v>34.315887815944762</v>
      </c>
      <c r="G159" s="176"/>
    </row>
    <row r="160" spans="1:9" ht="36.75" customHeight="1" x14ac:dyDescent="0.25">
      <c r="A160" s="182" t="s">
        <v>47</v>
      </c>
      <c r="B160" s="182"/>
      <c r="C160" s="182"/>
      <c r="D160" s="182"/>
      <c r="E160" s="182"/>
      <c r="F160" s="182"/>
      <c r="G160" s="182"/>
    </row>
    <row r="161" spans="1:9" s="93" customFormat="1" ht="83.25" customHeight="1" x14ac:dyDescent="0.25">
      <c r="A161" s="119" t="s">
        <v>23</v>
      </c>
      <c r="B161" s="119" t="s">
        <v>280</v>
      </c>
      <c r="C161" s="109" t="s">
        <v>19</v>
      </c>
      <c r="D161" s="51">
        <v>10</v>
      </c>
      <c r="E161" s="51">
        <v>0</v>
      </c>
      <c r="F161" s="115">
        <f t="shared" ref="F161:F172" si="6">E161/D161*100</f>
        <v>0</v>
      </c>
      <c r="G161" s="96"/>
      <c r="H161" s="92"/>
      <c r="I161" s="92"/>
    </row>
    <row r="162" spans="1:9" ht="132" customHeight="1" x14ac:dyDescent="0.25">
      <c r="A162" s="119" t="s">
        <v>24</v>
      </c>
      <c r="B162" s="119" t="s">
        <v>338</v>
      </c>
      <c r="C162" s="109" t="s">
        <v>19</v>
      </c>
      <c r="D162" s="51">
        <v>10</v>
      </c>
      <c r="E162" s="51">
        <v>0</v>
      </c>
      <c r="F162" s="115">
        <f t="shared" si="6"/>
        <v>0</v>
      </c>
      <c r="G162" s="96"/>
    </row>
    <row r="163" spans="1:9" ht="77.25" customHeight="1" x14ac:dyDescent="0.25">
      <c r="A163" s="119" t="s">
        <v>25</v>
      </c>
      <c r="B163" s="119" t="s">
        <v>283</v>
      </c>
      <c r="C163" s="109" t="s">
        <v>19</v>
      </c>
      <c r="D163" s="51">
        <v>10</v>
      </c>
      <c r="E163" s="51">
        <v>0</v>
      </c>
      <c r="F163" s="115">
        <f t="shared" si="6"/>
        <v>0</v>
      </c>
      <c r="G163" s="109"/>
    </row>
    <row r="164" spans="1:9" ht="84" customHeight="1" x14ac:dyDescent="0.25">
      <c r="A164" s="119" t="s">
        <v>29</v>
      </c>
      <c r="B164" s="119" t="s">
        <v>268</v>
      </c>
      <c r="C164" s="109" t="s">
        <v>19</v>
      </c>
      <c r="D164" s="51">
        <v>50</v>
      </c>
      <c r="E164" s="51">
        <v>16.5</v>
      </c>
      <c r="F164" s="115">
        <f t="shared" si="6"/>
        <v>33</v>
      </c>
      <c r="G164" s="109" t="s">
        <v>463</v>
      </c>
    </row>
    <row r="165" spans="1:9" ht="134.25" customHeight="1" x14ac:dyDescent="0.25">
      <c r="A165" s="119" t="s">
        <v>26</v>
      </c>
      <c r="B165" s="119" t="s">
        <v>329</v>
      </c>
      <c r="C165" s="109" t="s">
        <v>19</v>
      </c>
      <c r="D165" s="51">
        <v>9.9</v>
      </c>
      <c r="E165" s="51">
        <v>9.9</v>
      </c>
      <c r="F165" s="115">
        <f t="shared" si="6"/>
        <v>100</v>
      </c>
      <c r="G165" s="109" t="s">
        <v>530</v>
      </c>
    </row>
    <row r="166" spans="1:9" ht="87" customHeight="1" x14ac:dyDescent="0.25">
      <c r="A166" s="119" t="s">
        <v>27</v>
      </c>
      <c r="B166" s="119" t="s">
        <v>386</v>
      </c>
      <c r="C166" s="109" t="s">
        <v>19</v>
      </c>
      <c r="D166" s="51">
        <v>3</v>
      </c>
      <c r="E166" s="51">
        <v>0</v>
      </c>
      <c r="F166" s="115">
        <f t="shared" si="6"/>
        <v>0</v>
      </c>
      <c r="G166" s="109"/>
    </row>
    <row r="167" spans="1:9" ht="83.25" customHeight="1" x14ac:dyDescent="0.25">
      <c r="A167" s="119" t="s">
        <v>28</v>
      </c>
      <c r="B167" s="119" t="s">
        <v>253</v>
      </c>
      <c r="C167" s="109" t="s">
        <v>19</v>
      </c>
      <c r="D167" s="51">
        <v>5</v>
      </c>
      <c r="E167" s="51">
        <v>1.4</v>
      </c>
      <c r="F167" s="115">
        <f t="shared" si="6"/>
        <v>27.999999999999996</v>
      </c>
      <c r="G167" s="109" t="s">
        <v>573</v>
      </c>
    </row>
    <row r="168" spans="1:9" ht="79.5" customHeight="1" x14ac:dyDescent="0.25">
      <c r="A168" s="119" t="s">
        <v>30</v>
      </c>
      <c r="B168" s="119" t="s">
        <v>187</v>
      </c>
      <c r="C168" s="109" t="s">
        <v>19</v>
      </c>
      <c r="D168" s="51">
        <v>4</v>
      </c>
      <c r="E168" s="51">
        <v>4</v>
      </c>
      <c r="F168" s="115">
        <f t="shared" si="6"/>
        <v>100</v>
      </c>
      <c r="G168" s="109" t="s">
        <v>468</v>
      </c>
    </row>
    <row r="169" spans="1:9" ht="78.75" customHeight="1" x14ac:dyDescent="0.25">
      <c r="A169" s="119" t="s">
        <v>31</v>
      </c>
      <c r="B169" s="119" t="s">
        <v>404</v>
      </c>
      <c r="C169" s="109" t="s">
        <v>19</v>
      </c>
      <c r="D169" s="51">
        <v>20</v>
      </c>
      <c r="E169" s="51">
        <v>0</v>
      </c>
      <c r="F169" s="115">
        <f t="shared" si="6"/>
        <v>0</v>
      </c>
      <c r="G169" s="109"/>
    </row>
    <row r="170" spans="1:9" ht="83.25" customHeight="1" x14ac:dyDescent="0.25">
      <c r="A170" s="119" t="s">
        <v>32</v>
      </c>
      <c r="B170" s="119" t="s">
        <v>153</v>
      </c>
      <c r="C170" s="109" t="s">
        <v>19</v>
      </c>
      <c r="D170" s="51">
        <v>20</v>
      </c>
      <c r="E170" s="51">
        <v>0</v>
      </c>
      <c r="F170" s="115">
        <f t="shared" si="6"/>
        <v>0</v>
      </c>
      <c r="G170" s="109"/>
    </row>
    <row r="171" spans="1:9" ht="85.5" customHeight="1" x14ac:dyDescent="0.25">
      <c r="A171" s="119" t="s">
        <v>33</v>
      </c>
      <c r="B171" s="119" t="s">
        <v>82</v>
      </c>
      <c r="C171" s="109" t="s">
        <v>19</v>
      </c>
      <c r="D171" s="51">
        <v>100</v>
      </c>
      <c r="E171" s="51">
        <v>0</v>
      </c>
      <c r="F171" s="115">
        <f t="shared" si="6"/>
        <v>0</v>
      </c>
      <c r="G171" s="109"/>
    </row>
    <row r="172" spans="1:9" ht="81.75" customHeight="1" x14ac:dyDescent="0.25">
      <c r="A172" s="119" t="s">
        <v>34</v>
      </c>
      <c r="B172" s="119" t="s">
        <v>299</v>
      </c>
      <c r="C172" s="109" t="s">
        <v>19</v>
      </c>
      <c r="D172" s="51">
        <v>2</v>
      </c>
      <c r="E172" s="51">
        <v>2</v>
      </c>
      <c r="F172" s="115">
        <f t="shared" si="6"/>
        <v>100</v>
      </c>
      <c r="G172" s="109" t="s">
        <v>271</v>
      </c>
    </row>
    <row r="173" spans="1:9" ht="51.75" customHeight="1" x14ac:dyDescent="0.25">
      <c r="A173" s="177" t="s">
        <v>69</v>
      </c>
      <c r="B173" s="177"/>
      <c r="C173" s="120" t="s">
        <v>92</v>
      </c>
      <c r="D173" s="52">
        <f>SUM(D161:D172)</f>
        <v>243.9</v>
      </c>
      <c r="E173" s="52">
        <f>SUM(E161:E172)</f>
        <v>33.799999999999997</v>
      </c>
      <c r="F173" s="19">
        <f>E173/D173*100</f>
        <v>13.858138581385813</v>
      </c>
      <c r="G173" s="176"/>
    </row>
    <row r="174" spans="1:9" ht="51.75" customHeight="1" x14ac:dyDescent="0.25">
      <c r="A174" s="177"/>
      <c r="B174" s="177"/>
      <c r="C174" s="120" t="s">
        <v>131</v>
      </c>
      <c r="D174" s="52">
        <v>0</v>
      </c>
      <c r="E174" s="52">
        <v>0</v>
      </c>
      <c r="F174" s="19">
        <v>0</v>
      </c>
      <c r="G174" s="176"/>
    </row>
    <row r="175" spans="1:9" ht="51.75" customHeight="1" x14ac:dyDescent="0.25">
      <c r="A175" s="177"/>
      <c r="B175" s="177"/>
      <c r="C175" s="120" t="s">
        <v>163</v>
      </c>
      <c r="D175" s="52">
        <v>0</v>
      </c>
      <c r="E175" s="52">
        <v>0</v>
      </c>
      <c r="F175" s="19">
        <v>0</v>
      </c>
      <c r="G175" s="176"/>
    </row>
    <row r="176" spans="1:9" ht="51.75" customHeight="1" x14ac:dyDescent="0.25">
      <c r="A176" s="177"/>
      <c r="B176" s="177"/>
      <c r="C176" s="120" t="s">
        <v>19</v>
      </c>
      <c r="D176" s="52">
        <f>D161+D162+D163+D164+D165+D166+D167+D168+D169+D170+D171+D172</f>
        <v>243.9</v>
      </c>
      <c r="E176" s="52">
        <f>E161+E162+E163+E164+E165+E166+E167+E168+E169+E170+E171+E172</f>
        <v>33.799999999999997</v>
      </c>
      <c r="F176" s="19">
        <f>E176/D176*100</f>
        <v>13.858138581385813</v>
      </c>
      <c r="G176" s="176"/>
    </row>
    <row r="177" spans="1:9" ht="38.25" customHeight="1" x14ac:dyDescent="0.25">
      <c r="A177" s="182" t="s">
        <v>99</v>
      </c>
      <c r="B177" s="182"/>
      <c r="C177" s="182"/>
      <c r="D177" s="182"/>
      <c r="E177" s="182"/>
      <c r="F177" s="182"/>
      <c r="G177" s="182"/>
    </row>
    <row r="178" spans="1:9" ht="340.5" customHeight="1" x14ac:dyDescent="0.25">
      <c r="A178" s="184" t="s">
        <v>23</v>
      </c>
      <c r="B178" s="110" t="s">
        <v>40</v>
      </c>
      <c r="C178" s="116" t="s">
        <v>19</v>
      </c>
      <c r="D178" s="114">
        <v>10142.5</v>
      </c>
      <c r="E178" s="114">
        <v>5798.8</v>
      </c>
      <c r="F178" s="117">
        <f t="shared" ref="F178:F212" si="7">E178/D178*100</f>
        <v>57.173280749322167</v>
      </c>
      <c r="G178" s="144" t="s">
        <v>446</v>
      </c>
    </row>
    <row r="179" spans="1:9" ht="87" customHeight="1" x14ac:dyDescent="0.25">
      <c r="A179" s="184"/>
      <c r="B179" s="113" t="s">
        <v>277</v>
      </c>
      <c r="C179" s="109" t="s">
        <v>19</v>
      </c>
      <c r="D179" s="51">
        <v>50</v>
      </c>
      <c r="E179" s="51">
        <v>0</v>
      </c>
      <c r="F179" s="115">
        <f t="shared" si="7"/>
        <v>0</v>
      </c>
      <c r="G179" s="145"/>
    </row>
    <row r="180" spans="1:9" ht="105.75" customHeight="1" x14ac:dyDescent="0.25">
      <c r="A180" s="167" t="s">
        <v>24</v>
      </c>
      <c r="B180" s="167" t="s">
        <v>204</v>
      </c>
      <c r="C180" s="109" t="s">
        <v>163</v>
      </c>
      <c r="D180" s="51">
        <v>580</v>
      </c>
      <c r="E180" s="51">
        <v>580</v>
      </c>
      <c r="F180" s="115">
        <f t="shared" si="7"/>
        <v>100</v>
      </c>
      <c r="G180" s="116" t="s">
        <v>453</v>
      </c>
    </row>
    <row r="181" spans="1:9" ht="409.5" customHeight="1" x14ac:dyDescent="0.25">
      <c r="A181" s="168"/>
      <c r="B181" s="168"/>
      <c r="C181" s="170" t="s">
        <v>19</v>
      </c>
      <c r="D181" s="172">
        <v>10049.6</v>
      </c>
      <c r="E181" s="172">
        <v>4144.2</v>
      </c>
      <c r="F181" s="174">
        <f t="shared" si="7"/>
        <v>41.237462187549752</v>
      </c>
      <c r="G181" s="170" t="s">
        <v>454</v>
      </c>
    </row>
    <row r="182" spans="1:9" ht="37.5" customHeight="1" x14ac:dyDescent="0.25">
      <c r="A182" s="169"/>
      <c r="B182" s="169"/>
      <c r="C182" s="171"/>
      <c r="D182" s="173"/>
      <c r="E182" s="173"/>
      <c r="F182" s="175"/>
      <c r="G182" s="171"/>
    </row>
    <row r="183" spans="1:9" ht="184.5" customHeight="1" x14ac:dyDescent="0.25">
      <c r="A183" s="161" t="s">
        <v>25</v>
      </c>
      <c r="B183" s="110" t="s">
        <v>520</v>
      </c>
      <c r="C183" s="116" t="s">
        <v>429</v>
      </c>
      <c r="D183" s="146">
        <v>1700</v>
      </c>
      <c r="E183" s="146">
        <v>0</v>
      </c>
      <c r="F183" s="117">
        <f t="shared" si="7"/>
        <v>0</v>
      </c>
      <c r="G183" s="123" t="s">
        <v>518</v>
      </c>
    </row>
    <row r="184" spans="1:9" ht="134.25" customHeight="1" x14ac:dyDescent="0.25">
      <c r="A184" s="162"/>
      <c r="B184" s="161" t="s">
        <v>169</v>
      </c>
      <c r="C184" s="116" t="s">
        <v>429</v>
      </c>
      <c r="D184" s="114">
        <v>11500</v>
      </c>
      <c r="E184" s="114">
        <v>0</v>
      </c>
      <c r="F184" s="117">
        <f t="shared" si="7"/>
        <v>0</v>
      </c>
      <c r="G184" s="116" t="s">
        <v>365</v>
      </c>
    </row>
    <row r="185" spans="1:9" s="93" customFormat="1" ht="330.75" customHeight="1" x14ac:dyDescent="0.25">
      <c r="A185" s="162"/>
      <c r="B185" s="162"/>
      <c r="C185" s="178" t="s">
        <v>19</v>
      </c>
      <c r="D185" s="180">
        <v>34326.300000000003</v>
      </c>
      <c r="E185" s="180">
        <v>25295.599999999999</v>
      </c>
      <c r="F185" s="174">
        <f t="shared" si="7"/>
        <v>73.691600900767043</v>
      </c>
      <c r="G185" s="178" t="s">
        <v>515</v>
      </c>
      <c r="H185" s="92"/>
      <c r="I185" s="92"/>
    </row>
    <row r="186" spans="1:9" s="93" customFormat="1" ht="192" customHeight="1" x14ac:dyDescent="0.25">
      <c r="A186" s="163"/>
      <c r="B186" s="163"/>
      <c r="C186" s="179"/>
      <c r="D186" s="181"/>
      <c r="E186" s="181"/>
      <c r="F186" s="175"/>
      <c r="G186" s="179"/>
      <c r="H186" s="92"/>
      <c r="I186" s="92"/>
    </row>
    <row r="187" spans="1:9" ht="133.5" customHeight="1" x14ac:dyDescent="0.25">
      <c r="A187" s="184" t="s">
        <v>29</v>
      </c>
      <c r="B187" s="137" t="s">
        <v>237</v>
      </c>
      <c r="C187" s="109" t="s">
        <v>19</v>
      </c>
      <c r="D187" s="51">
        <v>26001.1</v>
      </c>
      <c r="E187" s="51">
        <v>9503</v>
      </c>
      <c r="F187" s="115">
        <f t="shared" si="7"/>
        <v>36.54845371926573</v>
      </c>
      <c r="G187" s="109" t="s">
        <v>464</v>
      </c>
    </row>
    <row r="188" spans="1:9" ht="80.25" customHeight="1" x14ac:dyDescent="0.25">
      <c r="A188" s="184"/>
      <c r="B188" s="119" t="s">
        <v>238</v>
      </c>
      <c r="C188" s="109" t="s">
        <v>19</v>
      </c>
      <c r="D188" s="51">
        <v>1</v>
      </c>
      <c r="E188" s="51">
        <v>0</v>
      </c>
      <c r="F188" s="115">
        <v>0</v>
      </c>
      <c r="G188" s="109"/>
    </row>
    <row r="189" spans="1:9" ht="57" customHeight="1" x14ac:dyDescent="0.25">
      <c r="A189" s="167" t="s">
        <v>26</v>
      </c>
      <c r="B189" s="113" t="s">
        <v>137</v>
      </c>
      <c r="C189" s="109" t="s">
        <v>19</v>
      </c>
      <c r="D189" s="51">
        <v>26.5</v>
      </c>
      <c r="E189" s="51">
        <v>6.5</v>
      </c>
      <c r="F189" s="115">
        <f t="shared" si="7"/>
        <v>24.528301886792452</v>
      </c>
      <c r="G189" s="109" t="s">
        <v>576</v>
      </c>
    </row>
    <row r="190" spans="1:9" ht="50.25" customHeight="1" x14ac:dyDescent="0.25">
      <c r="A190" s="168"/>
      <c r="B190" s="167" t="s">
        <v>325</v>
      </c>
      <c r="C190" s="109" t="s">
        <v>429</v>
      </c>
      <c r="D190" s="51">
        <v>1612.6</v>
      </c>
      <c r="E190" s="51">
        <v>544.6</v>
      </c>
      <c r="F190" s="115">
        <f t="shared" si="7"/>
        <v>33.771549051221633</v>
      </c>
      <c r="G190" s="170" t="s">
        <v>577</v>
      </c>
    </row>
    <row r="191" spans="1:9" ht="244.5" customHeight="1" x14ac:dyDescent="0.25">
      <c r="A191" s="168"/>
      <c r="B191" s="169"/>
      <c r="C191" s="109" t="s">
        <v>19</v>
      </c>
      <c r="D191" s="51">
        <v>975.8</v>
      </c>
      <c r="E191" s="51">
        <v>322.89999999999998</v>
      </c>
      <c r="F191" s="115">
        <f t="shared" si="7"/>
        <v>33.090797294527569</v>
      </c>
      <c r="G191" s="171"/>
    </row>
    <row r="192" spans="1:9" ht="186" customHeight="1" x14ac:dyDescent="0.25">
      <c r="A192" s="169"/>
      <c r="B192" s="137" t="s">
        <v>138</v>
      </c>
      <c r="C192" s="109" t="s">
        <v>19</v>
      </c>
      <c r="D192" s="51">
        <v>12007.2</v>
      </c>
      <c r="E192" s="51">
        <v>4617.6000000000004</v>
      </c>
      <c r="F192" s="115">
        <f t="shared" si="7"/>
        <v>38.456925844493306</v>
      </c>
      <c r="G192" s="109" t="s">
        <v>532</v>
      </c>
    </row>
    <row r="193" spans="1:9" ht="59.25" customHeight="1" x14ac:dyDescent="0.25">
      <c r="A193" s="184" t="s">
        <v>27</v>
      </c>
      <c r="B193" s="184" t="s">
        <v>372</v>
      </c>
      <c r="C193" s="121" t="s">
        <v>430</v>
      </c>
      <c r="D193" s="51">
        <v>1055.8</v>
      </c>
      <c r="E193" s="51">
        <v>1055.8</v>
      </c>
      <c r="F193" s="115">
        <f t="shared" si="7"/>
        <v>100</v>
      </c>
      <c r="G193" s="198" t="s">
        <v>489</v>
      </c>
    </row>
    <row r="194" spans="1:9" ht="124.5" customHeight="1" x14ac:dyDescent="0.25">
      <c r="A194" s="184"/>
      <c r="B194" s="184"/>
      <c r="C194" s="121" t="s">
        <v>19</v>
      </c>
      <c r="D194" s="51">
        <v>400.2</v>
      </c>
      <c r="E194" s="51">
        <v>400.2</v>
      </c>
      <c r="F194" s="115">
        <f t="shared" si="7"/>
        <v>100</v>
      </c>
      <c r="G194" s="198"/>
    </row>
    <row r="195" spans="1:9" ht="216.75" customHeight="1" x14ac:dyDescent="0.25">
      <c r="A195" s="184"/>
      <c r="B195" s="119" t="s">
        <v>373</v>
      </c>
      <c r="C195" s="109" t="s">
        <v>19</v>
      </c>
      <c r="D195" s="51">
        <v>2972</v>
      </c>
      <c r="E195" s="51">
        <v>1228.4000000000001</v>
      </c>
      <c r="F195" s="115">
        <f t="shared" si="7"/>
        <v>41.332436069986542</v>
      </c>
      <c r="G195" s="109" t="s">
        <v>494</v>
      </c>
    </row>
    <row r="196" spans="1:9" ht="215.25" customHeight="1" x14ac:dyDescent="0.25">
      <c r="A196" s="167" t="s">
        <v>28</v>
      </c>
      <c r="B196" s="137" t="s">
        <v>254</v>
      </c>
      <c r="C196" s="109" t="s">
        <v>19</v>
      </c>
      <c r="D196" s="51">
        <v>2439.3000000000002</v>
      </c>
      <c r="E196" s="51">
        <v>2109.9</v>
      </c>
      <c r="F196" s="115">
        <f t="shared" si="7"/>
        <v>86.496125937769037</v>
      </c>
      <c r="G196" s="109" t="s">
        <v>513</v>
      </c>
    </row>
    <row r="197" spans="1:9" ht="56.25" customHeight="1" x14ac:dyDescent="0.25">
      <c r="A197" s="168"/>
      <c r="B197" s="200" t="s">
        <v>272</v>
      </c>
      <c r="C197" s="121" t="s">
        <v>431</v>
      </c>
      <c r="D197" s="51">
        <v>4324</v>
      </c>
      <c r="E197" s="51">
        <v>0</v>
      </c>
      <c r="F197" s="115">
        <f t="shared" si="7"/>
        <v>0</v>
      </c>
      <c r="G197" s="176" t="s">
        <v>514</v>
      </c>
    </row>
    <row r="198" spans="1:9" ht="408.75" customHeight="1" x14ac:dyDescent="0.25">
      <c r="A198" s="168"/>
      <c r="B198" s="200"/>
      <c r="C198" s="121" t="s">
        <v>19</v>
      </c>
      <c r="D198" s="51">
        <v>276</v>
      </c>
      <c r="E198" s="51">
        <v>0</v>
      </c>
      <c r="F198" s="115">
        <f t="shared" si="7"/>
        <v>0</v>
      </c>
      <c r="G198" s="176"/>
    </row>
    <row r="199" spans="1:9" s="93" customFormat="1" ht="87.75" customHeight="1" x14ac:dyDescent="0.25">
      <c r="A199" s="168"/>
      <c r="B199" s="111" t="s">
        <v>273</v>
      </c>
      <c r="C199" s="129" t="s">
        <v>19</v>
      </c>
      <c r="D199" s="130">
        <v>8199.2000000000007</v>
      </c>
      <c r="E199" s="130">
        <v>360</v>
      </c>
      <c r="F199" s="117">
        <f t="shared" si="7"/>
        <v>4.3906722607083619</v>
      </c>
      <c r="G199" s="129" t="s">
        <v>347</v>
      </c>
      <c r="H199" s="92"/>
      <c r="I199" s="92"/>
    </row>
    <row r="200" spans="1:9" ht="57.75" customHeight="1" x14ac:dyDescent="0.25">
      <c r="A200" s="186" t="s">
        <v>30</v>
      </c>
      <c r="B200" s="119" t="s">
        <v>109</v>
      </c>
      <c r="C200" s="109" t="s">
        <v>19</v>
      </c>
      <c r="D200" s="51">
        <v>220</v>
      </c>
      <c r="E200" s="51">
        <v>0</v>
      </c>
      <c r="F200" s="115">
        <f t="shared" si="7"/>
        <v>0</v>
      </c>
      <c r="G200" s="109"/>
    </row>
    <row r="201" spans="1:9" ht="135.75" customHeight="1" x14ac:dyDescent="0.25">
      <c r="A201" s="186"/>
      <c r="B201" s="138" t="s">
        <v>504</v>
      </c>
      <c r="C201" s="109" t="s">
        <v>163</v>
      </c>
      <c r="D201" s="51">
        <v>531.1</v>
      </c>
      <c r="E201" s="51">
        <v>531.1</v>
      </c>
      <c r="F201" s="115">
        <f t="shared" si="7"/>
        <v>100</v>
      </c>
      <c r="G201" s="109" t="s">
        <v>470</v>
      </c>
    </row>
    <row r="202" spans="1:9" ht="117.75" customHeight="1" x14ac:dyDescent="0.25">
      <c r="A202" s="186"/>
      <c r="B202" s="138" t="s">
        <v>265</v>
      </c>
      <c r="C202" s="109" t="s">
        <v>19</v>
      </c>
      <c r="D202" s="51">
        <v>23983.599999999999</v>
      </c>
      <c r="E202" s="51">
        <v>13568.3</v>
      </c>
      <c r="F202" s="115">
        <f t="shared" si="7"/>
        <v>56.573241715172038</v>
      </c>
      <c r="G202" s="109" t="s">
        <v>481</v>
      </c>
    </row>
    <row r="203" spans="1:9" ht="89.25" customHeight="1" x14ac:dyDescent="0.25">
      <c r="A203" s="167" t="s">
        <v>31</v>
      </c>
      <c r="B203" s="110" t="s">
        <v>405</v>
      </c>
      <c r="C203" s="116" t="s">
        <v>19</v>
      </c>
      <c r="D203" s="114">
        <v>178.7</v>
      </c>
      <c r="E203" s="114">
        <v>0</v>
      </c>
      <c r="F203" s="117">
        <f t="shared" si="7"/>
        <v>0</v>
      </c>
      <c r="G203" s="116"/>
    </row>
    <row r="204" spans="1:9" ht="87" customHeight="1" x14ac:dyDescent="0.25">
      <c r="A204" s="168"/>
      <c r="B204" s="110" t="s">
        <v>216</v>
      </c>
      <c r="C204" s="116" t="s">
        <v>19</v>
      </c>
      <c r="D204" s="114">
        <v>266.7</v>
      </c>
      <c r="E204" s="114">
        <v>219.5</v>
      </c>
      <c r="F204" s="117">
        <f t="shared" si="7"/>
        <v>82.302212223472068</v>
      </c>
      <c r="G204" s="116" t="s">
        <v>474</v>
      </c>
    </row>
    <row r="205" spans="1:9" ht="197.25" customHeight="1" x14ac:dyDescent="0.25">
      <c r="A205" s="168"/>
      <c r="B205" s="110" t="s">
        <v>217</v>
      </c>
      <c r="C205" s="116" t="s">
        <v>19</v>
      </c>
      <c r="D205" s="114">
        <v>12531.5</v>
      </c>
      <c r="E205" s="114">
        <v>4369.7</v>
      </c>
      <c r="F205" s="117">
        <f t="shared" si="7"/>
        <v>34.869728284722498</v>
      </c>
      <c r="G205" s="129" t="s">
        <v>475</v>
      </c>
    </row>
    <row r="206" spans="1:9" ht="137.25" customHeight="1" x14ac:dyDescent="0.25">
      <c r="A206" s="184" t="s">
        <v>32</v>
      </c>
      <c r="B206" s="138" t="s">
        <v>505</v>
      </c>
      <c r="C206" s="109" t="s">
        <v>163</v>
      </c>
      <c r="D206" s="51">
        <v>212.5</v>
      </c>
      <c r="E206" s="51">
        <v>63.8</v>
      </c>
      <c r="F206" s="115">
        <f t="shared" ref="F206" si="8">E206/D206*100</f>
        <v>30.023529411764706</v>
      </c>
      <c r="G206" s="109" t="s">
        <v>506</v>
      </c>
    </row>
    <row r="207" spans="1:9" ht="81" customHeight="1" x14ac:dyDescent="0.25">
      <c r="A207" s="184"/>
      <c r="B207" s="113" t="s">
        <v>156</v>
      </c>
      <c r="C207" s="109" t="s">
        <v>19</v>
      </c>
      <c r="D207" s="51">
        <v>57076.4</v>
      </c>
      <c r="E207" s="51">
        <v>28347.4</v>
      </c>
      <c r="F207" s="115">
        <f t="shared" si="7"/>
        <v>49.665711222151366</v>
      </c>
      <c r="G207" s="109" t="s">
        <v>361</v>
      </c>
    </row>
    <row r="208" spans="1:9" ht="85.5" customHeight="1" x14ac:dyDescent="0.25">
      <c r="A208" s="184"/>
      <c r="B208" s="113" t="s">
        <v>189</v>
      </c>
      <c r="C208" s="109" t="s">
        <v>19</v>
      </c>
      <c r="D208" s="51">
        <v>285</v>
      </c>
      <c r="E208" s="51">
        <v>165</v>
      </c>
      <c r="F208" s="115">
        <f t="shared" si="7"/>
        <v>57.894736842105267</v>
      </c>
      <c r="G208" s="109" t="s">
        <v>362</v>
      </c>
    </row>
    <row r="209" spans="1:9" ht="409.5" customHeight="1" x14ac:dyDescent="0.25">
      <c r="A209" s="167" t="s">
        <v>33</v>
      </c>
      <c r="B209" s="167" t="s">
        <v>85</v>
      </c>
      <c r="C209" s="170" t="s">
        <v>19</v>
      </c>
      <c r="D209" s="172">
        <v>44931.199999999997</v>
      </c>
      <c r="E209" s="172">
        <v>10765.3</v>
      </c>
      <c r="F209" s="174">
        <f t="shared" si="7"/>
        <v>23.959520333309595</v>
      </c>
      <c r="G209" s="170" t="s">
        <v>542</v>
      </c>
    </row>
    <row r="210" spans="1:9" ht="294.75" customHeight="1" x14ac:dyDescent="0.25">
      <c r="A210" s="168"/>
      <c r="B210" s="169"/>
      <c r="C210" s="171"/>
      <c r="D210" s="173"/>
      <c r="E210" s="173"/>
      <c r="F210" s="175"/>
      <c r="G210" s="171"/>
    </row>
    <row r="211" spans="1:9" ht="57.75" customHeight="1" x14ac:dyDescent="0.25">
      <c r="A211" s="169"/>
      <c r="B211" s="119" t="s">
        <v>86</v>
      </c>
      <c r="C211" s="109" t="s">
        <v>19</v>
      </c>
      <c r="D211" s="51">
        <v>190.3</v>
      </c>
      <c r="E211" s="51">
        <v>46.5</v>
      </c>
      <c r="F211" s="115">
        <f t="shared" si="7"/>
        <v>24.43510246978455</v>
      </c>
      <c r="G211" s="109" t="s">
        <v>543</v>
      </c>
    </row>
    <row r="212" spans="1:9" ht="207.75" customHeight="1" x14ac:dyDescent="0.25">
      <c r="A212" s="137" t="s">
        <v>34</v>
      </c>
      <c r="B212" s="113" t="s">
        <v>300</v>
      </c>
      <c r="C212" s="109" t="s">
        <v>19</v>
      </c>
      <c r="D212" s="51">
        <v>4733.5</v>
      </c>
      <c r="E212" s="51">
        <v>3545.4</v>
      </c>
      <c r="F212" s="115">
        <f t="shared" si="7"/>
        <v>74.900179571141862</v>
      </c>
      <c r="G212" s="109" t="s">
        <v>478</v>
      </c>
    </row>
    <row r="213" spans="1:9" ht="51.75" customHeight="1" x14ac:dyDescent="0.25">
      <c r="A213" s="201" t="s">
        <v>69</v>
      </c>
      <c r="B213" s="202"/>
      <c r="C213" s="120" t="s">
        <v>92</v>
      </c>
      <c r="D213" s="52">
        <f>D178+D179+D181+D184+D185+D187+D188+D189+D190+D191+D192+D193+D194+D195+D196+D197+D198+D199+D200+D202+D203+D204+D205+D207+D208+D209+D211+D212+D180+D201+D206+D183</f>
        <v>273779.59999999998</v>
      </c>
      <c r="E213" s="52">
        <f>E178+E179+E181+E184+E185+E187+E188+E189+E190+E191+E192+E193+E194+E195+E196+E197+E198+E199+E200+E202+E203+E204+E205+E207+E208+E209+E211+E212+E180+E201+E206+E183</f>
        <v>117589.5</v>
      </c>
      <c r="F213" s="19">
        <f>E213/D213*100</f>
        <v>42.950424355941792</v>
      </c>
      <c r="G213" s="199"/>
    </row>
    <row r="214" spans="1:9" ht="51.75" customHeight="1" x14ac:dyDescent="0.25">
      <c r="A214" s="203"/>
      <c r="B214" s="204"/>
      <c r="C214" s="120" t="s">
        <v>131</v>
      </c>
      <c r="D214" s="52">
        <v>0</v>
      </c>
      <c r="E214" s="52">
        <v>0</v>
      </c>
      <c r="F214" s="19">
        <v>0</v>
      </c>
      <c r="G214" s="199"/>
    </row>
    <row r="215" spans="1:9" ht="51.75" customHeight="1" x14ac:dyDescent="0.25">
      <c r="A215" s="203"/>
      <c r="B215" s="204"/>
      <c r="C215" s="120" t="s">
        <v>18</v>
      </c>
      <c r="D215" s="52">
        <f>D184+D190+D193+D197+D180+D201+D206+D183</f>
        <v>21516</v>
      </c>
      <c r="E215" s="52">
        <f>E184+E190+E193+E197+E180+E201+E206+E183</f>
        <v>2775.3</v>
      </c>
      <c r="F215" s="19">
        <f>E215/D215*100</f>
        <v>12.89877300613497</v>
      </c>
      <c r="G215" s="199"/>
    </row>
    <row r="216" spans="1:9" ht="51.75" customHeight="1" x14ac:dyDescent="0.25">
      <c r="A216" s="203"/>
      <c r="B216" s="204"/>
      <c r="C216" s="120" t="s">
        <v>19</v>
      </c>
      <c r="D216" s="52">
        <f>D178+D179+D181+D185+D187+D188+D189+D191+D192+D194+D195+D196+D198+D199+D200+D202+D203+D204+D205+D207+D208+D209+D211+D212</f>
        <v>252263.59999999998</v>
      </c>
      <c r="E216" s="52">
        <f>E178+E179+E181+E185+E187+E188+E189+E191+E192+E194+E195+E196+E198+E199+E200+E202+E203+E204+E205+E207+E208+E209+E211+E212</f>
        <v>114814.2</v>
      </c>
      <c r="F216" s="19">
        <f>E216/D216*100</f>
        <v>45.513581824726202</v>
      </c>
      <c r="G216" s="199"/>
    </row>
    <row r="217" spans="1:9" ht="32.25" customHeight="1" x14ac:dyDescent="0.25">
      <c r="A217" s="182" t="s">
        <v>48</v>
      </c>
      <c r="B217" s="182"/>
      <c r="C217" s="182"/>
      <c r="D217" s="182"/>
      <c r="E217" s="182"/>
      <c r="F217" s="182"/>
      <c r="G217" s="182"/>
    </row>
    <row r="218" spans="1:9" ht="155.25" customHeight="1" x14ac:dyDescent="0.25">
      <c r="A218" s="167" t="s">
        <v>27</v>
      </c>
      <c r="B218" s="167" t="s">
        <v>387</v>
      </c>
      <c r="C218" s="115" t="s">
        <v>163</v>
      </c>
      <c r="D218" s="115">
        <v>2800</v>
      </c>
      <c r="E218" s="115">
        <v>0</v>
      </c>
      <c r="F218" s="115">
        <f t="shared" ref="F218:F226" si="9">E218/D218*100</f>
        <v>0</v>
      </c>
      <c r="G218" s="115" t="s">
        <v>497</v>
      </c>
    </row>
    <row r="219" spans="1:9" ht="55.5" customHeight="1" x14ac:dyDescent="0.25">
      <c r="A219" s="169"/>
      <c r="B219" s="169"/>
      <c r="C219" s="109" t="s">
        <v>19</v>
      </c>
      <c r="D219" s="51">
        <v>95</v>
      </c>
      <c r="E219" s="51">
        <v>72.900000000000006</v>
      </c>
      <c r="F219" s="115">
        <f t="shared" si="9"/>
        <v>76.736842105263165</v>
      </c>
      <c r="G219" s="109" t="s">
        <v>388</v>
      </c>
    </row>
    <row r="220" spans="1:9" ht="85.5" customHeight="1" x14ac:dyDescent="0.25">
      <c r="A220" s="119" t="s">
        <v>32</v>
      </c>
      <c r="B220" s="119" t="s">
        <v>155</v>
      </c>
      <c r="C220" s="109" t="s">
        <v>19</v>
      </c>
      <c r="D220" s="51">
        <v>5900</v>
      </c>
      <c r="E220" s="51">
        <v>1782.1</v>
      </c>
      <c r="F220" s="115">
        <f t="shared" si="9"/>
        <v>30.205084745762711</v>
      </c>
      <c r="G220" s="109" t="s">
        <v>508</v>
      </c>
    </row>
    <row r="221" spans="1:9" ht="57" customHeight="1" x14ac:dyDescent="0.25">
      <c r="A221" s="184" t="s">
        <v>33</v>
      </c>
      <c r="B221" s="184" t="s">
        <v>190</v>
      </c>
      <c r="C221" s="109" t="s">
        <v>131</v>
      </c>
      <c r="D221" s="51">
        <v>90000</v>
      </c>
      <c r="E221" s="51">
        <v>45000</v>
      </c>
      <c r="F221" s="115">
        <f t="shared" si="9"/>
        <v>50</v>
      </c>
      <c r="G221" s="176" t="s">
        <v>545</v>
      </c>
    </row>
    <row r="222" spans="1:9" ht="27" customHeight="1" x14ac:dyDescent="0.25">
      <c r="A222" s="184"/>
      <c r="B222" s="184"/>
      <c r="C222" s="109" t="s">
        <v>163</v>
      </c>
      <c r="D222" s="51">
        <v>3750</v>
      </c>
      <c r="E222" s="51">
        <v>1875</v>
      </c>
      <c r="F222" s="115">
        <f t="shared" si="9"/>
        <v>50</v>
      </c>
      <c r="G222" s="176"/>
    </row>
    <row r="223" spans="1:9" ht="336" customHeight="1" x14ac:dyDescent="0.25">
      <c r="A223" s="184"/>
      <c r="B223" s="184"/>
      <c r="C223" s="109" t="s">
        <v>19</v>
      </c>
      <c r="D223" s="51">
        <v>4934.3</v>
      </c>
      <c r="E223" s="51">
        <v>2467.1</v>
      </c>
      <c r="F223" s="115">
        <f t="shared" si="9"/>
        <v>49.998986685041444</v>
      </c>
      <c r="G223" s="176"/>
    </row>
    <row r="224" spans="1:9" s="93" customFormat="1" ht="393.75" customHeight="1" x14ac:dyDescent="0.25">
      <c r="A224" s="184"/>
      <c r="B224" s="147" t="s">
        <v>83</v>
      </c>
      <c r="C224" s="121" t="s">
        <v>19</v>
      </c>
      <c r="D224" s="68">
        <v>8871.7999999999993</v>
      </c>
      <c r="E224" s="68">
        <v>201.2</v>
      </c>
      <c r="F224" s="69">
        <f t="shared" si="9"/>
        <v>2.2678599607745893</v>
      </c>
      <c r="G224" s="121" t="s">
        <v>544</v>
      </c>
      <c r="H224" s="92"/>
      <c r="I224" s="92"/>
    </row>
    <row r="225" spans="1:9" ht="113.25" customHeight="1" x14ac:dyDescent="0.25">
      <c r="A225" s="184"/>
      <c r="B225" s="113" t="s">
        <v>102</v>
      </c>
      <c r="C225" s="109" t="s">
        <v>19</v>
      </c>
      <c r="D225" s="51">
        <v>3999.5</v>
      </c>
      <c r="E225" s="51">
        <v>1752.8</v>
      </c>
      <c r="F225" s="115">
        <f t="shared" si="9"/>
        <v>43.825478184773097</v>
      </c>
      <c r="G225" s="109" t="s">
        <v>546</v>
      </c>
    </row>
    <row r="226" spans="1:9" ht="87" customHeight="1" x14ac:dyDescent="0.25">
      <c r="A226" s="119" t="s">
        <v>34</v>
      </c>
      <c r="B226" s="119" t="s">
        <v>301</v>
      </c>
      <c r="C226" s="109" t="s">
        <v>19</v>
      </c>
      <c r="D226" s="51">
        <v>1650</v>
      </c>
      <c r="E226" s="51">
        <v>1650</v>
      </c>
      <c r="F226" s="115">
        <f t="shared" si="9"/>
        <v>100</v>
      </c>
      <c r="G226" s="109" t="s">
        <v>479</v>
      </c>
    </row>
    <row r="227" spans="1:9" ht="54" customHeight="1" x14ac:dyDescent="0.25">
      <c r="A227" s="177" t="s">
        <v>69</v>
      </c>
      <c r="B227" s="177"/>
      <c r="C227" s="120" t="s">
        <v>92</v>
      </c>
      <c r="D227" s="52">
        <f>D218+D219+D220+D221+D222+D223+D224+D225+D226</f>
        <v>122000.6</v>
      </c>
      <c r="E227" s="52">
        <f>E218+E219+E220+E221+E222+E223+E224+E225+E226</f>
        <v>54801.1</v>
      </c>
      <c r="F227" s="19">
        <f>E227/D227*100</f>
        <v>44.918713514523695</v>
      </c>
      <c r="G227" s="176"/>
    </row>
    <row r="228" spans="1:9" ht="55.5" customHeight="1" x14ac:dyDescent="0.25">
      <c r="A228" s="177"/>
      <c r="B228" s="177"/>
      <c r="C228" s="120" t="s">
        <v>131</v>
      </c>
      <c r="D228" s="52">
        <f>D221</f>
        <v>90000</v>
      </c>
      <c r="E228" s="52">
        <f>E221</f>
        <v>45000</v>
      </c>
      <c r="F228" s="19">
        <f t="shared" ref="F228:F229" si="10">E228/D228*100</f>
        <v>50</v>
      </c>
      <c r="G228" s="176"/>
    </row>
    <row r="229" spans="1:9" ht="52.5" customHeight="1" x14ac:dyDescent="0.25">
      <c r="A229" s="177"/>
      <c r="B229" s="177"/>
      <c r="C229" s="120" t="s">
        <v>163</v>
      </c>
      <c r="D229" s="52">
        <f>D218+D222</f>
        <v>6550</v>
      </c>
      <c r="E229" s="52">
        <f>E218+E222</f>
        <v>1875</v>
      </c>
      <c r="F229" s="19">
        <f t="shared" si="10"/>
        <v>28.625954198473281</v>
      </c>
      <c r="G229" s="176"/>
    </row>
    <row r="230" spans="1:9" ht="58.5" customHeight="1" x14ac:dyDescent="0.25">
      <c r="A230" s="177"/>
      <c r="B230" s="177"/>
      <c r="C230" s="120" t="s">
        <v>19</v>
      </c>
      <c r="D230" s="52">
        <f>D219+D220+D223+D224+D225+D226</f>
        <v>25450.6</v>
      </c>
      <c r="E230" s="52">
        <f>E219+E220+E223+E224+E225+E226</f>
        <v>7926.1</v>
      </c>
      <c r="F230" s="19">
        <f>E230/D230*100</f>
        <v>31.143077176962429</v>
      </c>
      <c r="G230" s="176"/>
    </row>
    <row r="231" spans="1:9" ht="36.75" customHeight="1" x14ac:dyDescent="0.25">
      <c r="A231" s="182" t="s">
        <v>49</v>
      </c>
      <c r="B231" s="182"/>
      <c r="C231" s="182"/>
      <c r="D231" s="182"/>
      <c r="E231" s="182"/>
      <c r="F231" s="182"/>
      <c r="G231" s="182"/>
    </row>
    <row r="232" spans="1:9" ht="62.25" customHeight="1" x14ac:dyDescent="0.25">
      <c r="A232" s="137" t="s">
        <v>27</v>
      </c>
      <c r="B232" s="119" t="s">
        <v>389</v>
      </c>
      <c r="C232" s="109" t="s">
        <v>19</v>
      </c>
      <c r="D232" s="51">
        <v>2</v>
      </c>
      <c r="E232" s="51">
        <v>0</v>
      </c>
      <c r="F232" s="115">
        <f>E232/D232*100</f>
        <v>0</v>
      </c>
      <c r="G232" s="96"/>
    </row>
    <row r="233" spans="1:9" ht="63" customHeight="1" x14ac:dyDescent="0.25">
      <c r="A233" s="119" t="s">
        <v>32</v>
      </c>
      <c r="B233" s="119" t="s">
        <v>154</v>
      </c>
      <c r="C233" s="109" t="s">
        <v>19</v>
      </c>
      <c r="D233" s="51">
        <v>385.7</v>
      </c>
      <c r="E233" s="51">
        <v>0</v>
      </c>
      <c r="F233" s="115">
        <f>E233/D233*100</f>
        <v>0</v>
      </c>
      <c r="G233" s="96"/>
    </row>
    <row r="234" spans="1:9" s="93" customFormat="1" ht="64.5" customHeight="1" x14ac:dyDescent="0.25">
      <c r="A234" s="148" t="s">
        <v>33</v>
      </c>
      <c r="B234" s="148" t="s">
        <v>84</v>
      </c>
      <c r="C234" s="121" t="s">
        <v>19</v>
      </c>
      <c r="D234" s="68">
        <v>0</v>
      </c>
      <c r="E234" s="68">
        <v>0</v>
      </c>
      <c r="F234" s="69">
        <v>0</v>
      </c>
      <c r="G234" s="121"/>
      <c r="H234" s="92"/>
      <c r="I234" s="92"/>
    </row>
    <row r="235" spans="1:9" ht="57.75" customHeight="1" x14ac:dyDescent="0.25">
      <c r="A235" s="119" t="s">
        <v>34</v>
      </c>
      <c r="B235" s="119" t="s">
        <v>302</v>
      </c>
      <c r="C235" s="109" t="s">
        <v>19</v>
      </c>
      <c r="D235" s="51">
        <v>190.4</v>
      </c>
      <c r="E235" s="51">
        <v>51</v>
      </c>
      <c r="F235" s="115">
        <f>E235/D235*100</f>
        <v>26.785714285714285</v>
      </c>
      <c r="G235" s="96" t="s">
        <v>303</v>
      </c>
    </row>
    <row r="236" spans="1:9" ht="27" customHeight="1" x14ac:dyDescent="0.25">
      <c r="A236" s="177" t="s">
        <v>69</v>
      </c>
      <c r="B236" s="177"/>
      <c r="C236" s="120" t="s">
        <v>92</v>
      </c>
      <c r="D236" s="52">
        <f>SUM(D232:D235)</f>
        <v>578.1</v>
      </c>
      <c r="E236" s="52">
        <f>SUM(E232:E235)</f>
        <v>51</v>
      </c>
      <c r="F236" s="19">
        <f>E236/D236*100</f>
        <v>8.822003113648158</v>
      </c>
      <c r="G236" s="176"/>
    </row>
    <row r="237" spans="1:9" ht="27" customHeight="1" x14ac:dyDescent="0.25">
      <c r="A237" s="177"/>
      <c r="B237" s="177"/>
      <c r="C237" s="120" t="s">
        <v>131</v>
      </c>
      <c r="D237" s="52">
        <v>0</v>
      </c>
      <c r="E237" s="52">
        <v>0</v>
      </c>
      <c r="F237" s="19">
        <v>0</v>
      </c>
      <c r="G237" s="176"/>
    </row>
    <row r="238" spans="1:9" ht="27" customHeight="1" x14ac:dyDescent="0.25">
      <c r="A238" s="177"/>
      <c r="B238" s="177"/>
      <c r="C238" s="120" t="s">
        <v>163</v>
      </c>
      <c r="D238" s="52">
        <v>0</v>
      </c>
      <c r="E238" s="52">
        <v>0</v>
      </c>
      <c r="F238" s="19">
        <v>0</v>
      </c>
      <c r="G238" s="176"/>
    </row>
    <row r="239" spans="1:9" ht="27" customHeight="1" x14ac:dyDescent="0.25">
      <c r="A239" s="177"/>
      <c r="B239" s="177"/>
      <c r="C239" s="120" t="s">
        <v>19</v>
      </c>
      <c r="D239" s="52">
        <f>D232+D233+D234+D235</f>
        <v>578.1</v>
      </c>
      <c r="E239" s="52">
        <f>E232+E233+E234+E235</f>
        <v>51</v>
      </c>
      <c r="F239" s="19">
        <f>E239/D239*100</f>
        <v>8.822003113648158</v>
      </c>
      <c r="G239" s="176"/>
    </row>
    <row r="240" spans="1:9" ht="30.75" customHeight="1" x14ac:dyDescent="0.25">
      <c r="A240" s="182" t="s">
        <v>50</v>
      </c>
      <c r="B240" s="182"/>
      <c r="C240" s="182"/>
      <c r="D240" s="182"/>
      <c r="E240" s="182"/>
      <c r="F240" s="182"/>
      <c r="G240" s="182"/>
    </row>
    <row r="241" spans="1:9" s="93" customFormat="1" ht="54.75" customHeight="1" x14ac:dyDescent="0.25">
      <c r="A241" s="183" t="s">
        <v>29</v>
      </c>
      <c r="B241" s="148" t="s">
        <v>564</v>
      </c>
      <c r="C241" s="121" t="s">
        <v>19</v>
      </c>
      <c r="D241" s="68">
        <v>1</v>
      </c>
      <c r="E241" s="68">
        <v>0</v>
      </c>
      <c r="F241" s="115">
        <v>0</v>
      </c>
      <c r="G241" s="109"/>
      <c r="H241" s="92"/>
      <c r="I241" s="92"/>
    </row>
    <row r="242" spans="1:9" s="93" customFormat="1" ht="82.5" customHeight="1" x14ac:dyDescent="0.25">
      <c r="A242" s="183"/>
      <c r="B242" s="148" t="s">
        <v>239</v>
      </c>
      <c r="C242" s="121" t="s">
        <v>19</v>
      </c>
      <c r="D242" s="68">
        <v>1</v>
      </c>
      <c r="E242" s="68">
        <v>0</v>
      </c>
      <c r="F242" s="115">
        <v>0</v>
      </c>
      <c r="G242" s="109"/>
      <c r="H242" s="92"/>
      <c r="I242" s="92"/>
    </row>
    <row r="243" spans="1:9" ht="83.25" customHeight="1" x14ac:dyDescent="0.25">
      <c r="A243" s="186" t="s">
        <v>27</v>
      </c>
      <c r="B243" s="119" t="s">
        <v>390</v>
      </c>
      <c r="C243" s="109" t="s">
        <v>19</v>
      </c>
      <c r="D243" s="51">
        <v>68</v>
      </c>
      <c r="E243" s="51">
        <v>66.7</v>
      </c>
      <c r="F243" s="115">
        <f t="shared" ref="F243:F247" si="11">E243/D243*100</f>
        <v>98.088235294117652</v>
      </c>
      <c r="G243" s="96" t="s">
        <v>498</v>
      </c>
    </row>
    <row r="244" spans="1:9" ht="84.75" customHeight="1" x14ac:dyDescent="0.25">
      <c r="A244" s="186"/>
      <c r="B244" s="119" t="s">
        <v>203</v>
      </c>
      <c r="C244" s="109" t="s">
        <v>19</v>
      </c>
      <c r="D244" s="51">
        <v>50</v>
      </c>
      <c r="E244" s="51">
        <v>48.4</v>
      </c>
      <c r="F244" s="115">
        <f t="shared" si="11"/>
        <v>96.8</v>
      </c>
      <c r="G244" s="96" t="s">
        <v>391</v>
      </c>
    </row>
    <row r="245" spans="1:9" ht="82.5" customHeight="1" x14ac:dyDescent="0.25">
      <c r="A245" s="119" t="s">
        <v>32</v>
      </c>
      <c r="B245" s="119" t="s">
        <v>165</v>
      </c>
      <c r="C245" s="109" t="s">
        <v>19</v>
      </c>
      <c r="D245" s="95">
        <v>5714.6</v>
      </c>
      <c r="E245" s="51">
        <v>3112.9</v>
      </c>
      <c r="F245" s="115">
        <f t="shared" si="11"/>
        <v>54.472753998530074</v>
      </c>
      <c r="G245" s="96" t="s">
        <v>319</v>
      </c>
    </row>
    <row r="246" spans="1:9" ht="54" customHeight="1" x14ac:dyDescent="0.25">
      <c r="A246" s="113" t="s">
        <v>33</v>
      </c>
      <c r="B246" s="113" t="s">
        <v>199</v>
      </c>
      <c r="C246" s="109" t="s">
        <v>19</v>
      </c>
      <c r="D246" s="95">
        <v>0</v>
      </c>
      <c r="E246" s="51">
        <v>0</v>
      </c>
      <c r="F246" s="115">
        <v>0</v>
      </c>
      <c r="G246" s="96"/>
    </row>
    <row r="247" spans="1:9" ht="188.25" customHeight="1" x14ac:dyDescent="0.25">
      <c r="A247" s="119" t="s">
        <v>34</v>
      </c>
      <c r="B247" s="119" t="s">
        <v>304</v>
      </c>
      <c r="C247" s="109" t="s">
        <v>19</v>
      </c>
      <c r="D247" s="51">
        <v>2430</v>
      </c>
      <c r="E247" s="51">
        <v>1598.8</v>
      </c>
      <c r="F247" s="115">
        <f t="shared" si="11"/>
        <v>65.794238683127574</v>
      </c>
      <c r="G247" s="96" t="s">
        <v>480</v>
      </c>
    </row>
    <row r="248" spans="1:9" ht="54" customHeight="1" x14ac:dyDescent="0.25">
      <c r="A248" s="177" t="s">
        <v>69</v>
      </c>
      <c r="B248" s="177"/>
      <c r="C248" s="120" t="s">
        <v>92</v>
      </c>
      <c r="D248" s="52">
        <f>D241+D242+D243+D244+D245+D246+D247</f>
        <v>8264.6</v>
      </c>
      <c r="E248" s="52">
        <f>E241+E242+E243+E244+E245+E246+E247</f>
        <v>4826.8</v>
      </c>
      <c r="F248" s="19">
        <f>E248/D248*100</f>
        <v>58.40331050504561</v>
      </c>
      <c r="G248" s="176"/>
    </row>
    <row r="249" spans="1:9" ht="54" customHeight="1" x14ac:dyDescent="0.25">
      <c r="A249" s="177"/>
      <c r="B249" s="177"/>
      <c r="C249" s="120" t="s">
        <v>131</v>
      </c>
      <c r="D249" s="52">
        <v>0</v>
      </c>
      <c r="E249" s="52">
        <v>0</v>
      </c>
      <c r="F249" s="19">
        <v>0</v>
      </c>
      <c r="G249" s="176"/>
    </row>
    <row r="250" spans="1:9" ht="54" customHeight="1" x14ac:dyDescent="0.25">
      <c r="A250" s="177"/>
      <c r="B250" s="177"/>
      <c r="C250" s="120" t="s">
        <v>163</v>
      </c>
      <c r="D250" s="52">
        <v>0</v>
      </c>
      <c r="E250" s="52">
        <v>0</v>
      </c>
      <c r="F250" s="19">
        <v>0</v>
      </c>
      <c r="G250" s="176"/>
    </row>
    <row r="251" spans="1:9" ht="54" customHeight="1" x14ac:dyDescent="0.25">
      <c r="A251" s="177"/>
      <c r="B251" s="177"/>
      <c r="C251" s="120" t="s">
        <v>19</v>
      </c>
      <c r="D251" s="52">
        <f>D241+D242+D243+D244+D245+D246+D247</f>
        <v>8264.6</v>
      </c>
      <c r="E251" s="52">
        <f>E241+E242+E243+E244+E245+E246+E247</f>
        <v>4826.8</v>
      </c>
      <c r="F251" s="19">
        <f>E251/D251*100</f>
        <v>58.40331050504561</v>
      </c>
      <c r="G251" s="176"/>
    </row>
    <row r="252" spans="1:9" s="81" customFormat="1" ht="36.75" customHeight="1" x14ac:dyDescent="0.25">
      <c r="A252" s="195" t="s">
        <v>161</v>
      </c>
      <c r="B252" s="195"/>
      <c r="C252" s="195"/>
      <c r="D252" s="195"/>
      <c r="E252" s="195"/>
      <c r="F252" s="195"/>
      <c r="G252" s="195"/>
      <c r="H252" s="80"/>
      <c r="I252" s="80"/>
    </row>
    <row r="253" spans="1:9" ht="80.25" customHeight="1" x14ac:dyDescent="0.25">
      <c r="A253" s="119" t="s">
        <v>23</v>
      </c>
      <c r="B253" s="119" t="s">
        <v>188</v>
      </c>
      <c r="C253" s="109" t="s">
        <v>19</v>
      </c>
      <c r="D253" s="51">
        <v>75</v>
      </c>
      <c r="E253" s="51">
        <v>0</v>
      </c>
      <c r="F253" s="115">
        <f t="shared" ref="F253:F268" si="12">E253/D253*100</f>
        <v>0</v>
      </c>
      <c r="G253" s="109"/>
    </row>
    <row r="254" spans="1:9" ht="61.5" customHeight="1" x14ac:dyDescent="0.25">
      <c r="A254" s="119" t="s">
        <v>24</v>
      </c>
      <c r="B254" s="119" t="s">
        <v>197</v>
      </c>
      <c r="C254" s="109" t="s">
        <v>19</v>
      </c>
      <c r="D254" s="51">
        <v>100</v>
      </c>
      <c r="E254" s="51">
        <v>30</v>
      </c>
      <c r="F254" s="115">
        <f t="shared" si="12"/>
        <v>30</v>
      </c>
      <c r="G254" s="109" t="s">
        <v>344</v>
      </c>
    </row>
    <row r="255" spans="1:9" ht="61.5" customHeight="1" x14ac:dyDescent="0.25">
      <c r="A255" s="167" t="s">
        <v>25</v>
      </c>
      <c r="B255" s="167" t="s">
        <v>517</v>
      </c>
      <c r="C255" s="109" t="s">
        <v>163</v>
      </c>
      <c r="D255" s="51">
        <v>10460.1</v>
      </c>
      <c r="E255" s="51">
        <v>0</v>
      </c>
      <c r="F255" s="115">
        <f t="shared" si="12"/>
        <v>0</v>
      </c>
      <c r="G255" s="170" t="s">
        <v>518</v>
      </c>
    </row>
    <row r="256" spans="1:9" ht="135" customHeight="1" x14ac:dyDescent="0.25">
      <c r="A256" s="168"/>
      <c r="B256" s="169"/>
      <c r="C256" s="109" t="s">
        <v>19</v>
      </c>
      <c r="D256" s="51">
        <v>1992.4</v>
      </c>
      <c r="E256" s="51">
        <v>0</v>
      </c>
      <c r="F256" s="115">
        <f t="shared" si="12"/>
        <v>0</v>
      </c>
      <c r="G256" s="171"/>
    </row>
    <row r="257" spans="1:7" ht="63" customHeight="1" x14ac:dyDescent="0.25">
      <c r="A257" s="169"/>
      <c r="B257" s="119" t="s">
        <v>266</v>
      </c>
      <c r="C257" s="109" t="s">
        <v>19</v>
      </c>
      <c r="D257" s="51">
        <v>609.4</v>
      </c>
      <c r="E257" s="51">
        <v>12.9</v>
      </c>
      <c r="F257" s="115">
        <v>0</v>
      </c>
      <c r="G257" s="109"/>
    </row>
    <row r="258" spans="1:7" ht="61.5" customHeight="1" x14ac:dyDescent="0.25">
      <c r="A258" s="137" t="s">
        <v>29</v>
      </c>
      <c r="B258" s="119" t="s">
        <v>164</v>
      </c>
      <c r="C258" s="109" t="s">
        <v>19</v>
      </c>
      <c r="D258" s="51">
        <v>1</v>
      </c>
      <c r="E258" s="51">
        <v>0</v>
      </c>
      <c r="F258" s="115">
        <f t="shared" si="12"/>
        <v>0</v>
      </c>
      <c r="G258" s="109"/>
    </row>
    <row r="259" spans="1:7" ht="84.75" customHeight="1" x14ac:dyDescent="0.25">
      <c r="A259" s="137" t="s">
        <v>26</v>
      </c>
      <c r="B259" s="119" t="s">
        <v>223</v>
      </c>
      <c r="C259" s="109" t="s">
        <v>19</v>
      </c>
      <c r="D259" s="51">
        <v>5</v>
      </c>
      <c r="E259" s="51">
        <v>0</v>
      </c>
      <c r="F259" s="115">
        <f t="shared" si="12"/>
        <v>0</v>
      </c>
      <c r="G259" s="109"/>
    </row>
    <row r="260" spans="1:7" ht="79.5" customHeight="1" x14ac:dyDescent="0.25">
      <c r="A260" s="119" t="s">
        <v>27</v>
      </c>
      <c r="B260" s="119" t="s">
        <v>392</v>
      </c>
      <c r="C260" s="109" t="s">
        <v>19</v>
      </c>
      <c r="D260" s="51">
        <v>1500</v>
      </c>
      <c r="E260" s="51">
        <v>51.8</v>
      </c>
      <c r="F260" s="115">
        <f t="shared" si="12"/>
        <v>3.4533333333333331</v>
      </c>
      <c r="G260" s="96" t="s">
        <v>499</v>
      </c>
    </row>
    <row r="261" spans="1:7" ht="80.25" customHeight="1" x14ac:dyDescent="0.25">
      <c r="A261" s="119" t="s">
        <v>28</v>
      </c>
      <c r="B261" s="119" t="s">
        <v>260</v>
      </c>
      <c r="C261" s="109" t="s">
        <v>19</v>
      </c>
      <c r="D261" s="51">
        <v>20</v>
      </c>
      <c r="E261" s="51">
        <v>0</v>
      </c>
      <c r="F261" s="115">
        <f t="shared" si="12"/>
        <v>0</v>
      </c>
      <c r="G261" s="109"/>
    </row>
    <row r="262" spans="1:7" ht="57.75" customHeight="1" x14ac:dyDescent="0.25">
      <c r="A262" s="137" t="s">
        <v>30</v>
      </c>
      <c r="B262" s="119" t="s">
        <v>207</v>
      </c>
      <c r="C262" s="109" t="s">
        <v>19</v>
      </c>
      <c r="D262" s="51">
        <v>1000</v>
      </c>
      <c r="E262" s="51">
        <v>0</v>
      </c>
      <c r="F262" s="115">
        <f t="shared" si="12"/>
        <v>0</v>
      </c>
      <c r="G262" s="96"/>
    </row>
    <row r="263" spans="1:7" ht="89.25" customHeight="1" x14ac:dyDescent="0.25">
      <c r="A263" s="137" t="s">
        <v>31</v>
      </c>
      <c r="B263" s="119" t="s">
        <v>219</v>
      </c>
      <c r="C263" s="109" t="s">
        <v>19</v>
      </c>
      <c r="D263" s="51">
        <v>50</v>
      </c>
      <c r="E263" s="51">
        <v>0</v>
      </c>
      <c r="F263" s="115">
        <v>0</v>
      </c>
      <c r="G263" s="109"/>
    </row>
    <row r="264" spans="1:7" ht="57" customHeight="1" x14ac:dyDescent="0.25">
      <c r="A264" s="137" t="s">
        <v>32</v>
      </c>
      <c r="B264" s="113" t="s">
        <v>123</v>
      </c>
      <c r="C264" s="109" t="s">
        <v>19</v>
      </c>
      <c r="D264" s="51">
        <v>40037.4</v>
      </c>
      <c r="E264" s="51">
        <v>37030.199999999997</v>
      </c>
      <c r="F264" s="115">
        <f t="shared" si="12"/>
        <v>92.489022763715909</v>
      </c>
      <c r="G264" s="109" t="s">
        <v>320</v>
      </c>
    </row>
    <row r="265" spans="1:7" ht="57" customHeight="1" x14ac:dyDescent="0.25">
      <c r="A265" s="167" t="s">
        <v>33</v>
      </c>
      <c r="B265" s="167" t="s">
        <v>409</v>
      </c>
      <c r="C265" s="116" t="s">
        <v>131</v>
      </c>
      <c r="D265" s="114">
        <v>11231</v>
      </c>
      <c r="E265" s="114">
        <v>0</v>
      </c>
      <c r="F265" s="115">
        <f t="shared" si="12"/>
        <v>0</v>
      </c>
      <c r="G265" s="170" t="s">
        <v>410</v>
      </c>
    </row>
    <row r="266" spans="1:7" ht="57" customHeight="1" x14ac:dyDescent="0.25">
      <c r="A266" s="168"/>
      <c r="B266" s="168"/>
      <c r="C266" s="116" t="s">
        <v>432</v>
      </c>
      <c r="D266" s="114">
        <v>468</v>
      </c>
      <c r="E266" s="114">
        <v>0</v>
      </c>
      <c r="F266" s="115">
        <f t="shared" si="12"/>
        <v>0</v>
      </c>
      <c r="G266" s="185"/>
    </row>
    <row r="267" spans="1:7" ht="75.75" customHeight="1" x14ac:dyDescent="0.25">
      <c r="A267" s="168"/>
      <c r="B267" s="169"/>
      <c r="C267" s="116" t="s">
        <v>19</v>
      </c>
      <c r="D267" s="114">
        <v>1904.5</v>
      </c>
      <c r="E267" s="114">
        <v>0</v>
      </c>
      <c r="F267" s="115">
        <f t="shared" si="12"/>
        <v>0</v>
      </c>
      <c r="G267" s="171"/>
    </row>
    <row r="268" spans="1:7" ht="137.25" customHeight="1" x14ac:dyDescent="0.25">
      <c r="A268" s="168"/>
      <c r="B268" s="110" t="s">
        <v>166</v>
      </c>
      <c r="C268" s="116" t="s">
        <v>19</v>
      </c>
      <c r="D268" s="114">
        <v>2214.9</v>
      </c>
      <c r="E268" s="114">
        <v>476</v>
      </c>
      <c r="F268" s="117">
        <f t="shared" si="12"/>
        <v>21.490812226285609</v>
      </c>
      <c r="G268" s="116" t="s">
        <v>547</v>
      </c>
    </row>
    <row r="269" spans="1:7" ht="57" customHeight="1" x14ac:dyDescent="0.25">
      <c r="A269" s="119" t="s">
        <v>34</v>
      </c>
      <c r="B269" s="119" t="s">
        <v>305</v>
      </c>
      <c r="C269" s="109" t="s">
        <v>19</v>
      </c>
      <c r="D269" s="51">
        <v>0</v>
      </c>
      <c r="E269" s="51">
        <v>0</v>
      </c>
      <c r="F269" s="115">
        <v>0</v>
      </c>
      <c r="G269" s="109"/>
    </row>
    <row r="270" spans="1:7" ht="54" customHeight="1" x14ac:dyDescent="0.25">
      <c r="A270" s="177" t="s">
        <v>69</v>
      </c>
      <c r="B270" s="177"/>
      <c r="C270" s="120" t="s">
        <v>92</v>
      </c>
      <c r="D270" s="52">
        <f>SUM(D253:D269)</f>
        <v>71668.7</v>
      </c>
      <c r="E270" s="52">
        <f>SUM(E253:E269)</f>
        <v>37600.899999999994</v>
      </c>
      <c r="F270" s="19">
        <f>E270/D270*100</f>
        <v>52.464883554466589</v>
      </c>
      <c r="G270" s="176"/>
    </row>
    <row r="271" spans="1:7" ht="54" customHeight="1" x14ac:dyDescent="0.25">
      <c r="A271" s="177"/>
      <c r="B271" s="177"/>
      <c r="C271" s="120" t="s">
        <v>131</v>
      </c>
      <c r="D271" s="52">
        <f>D265</f>
        <v>11231</v>
      </c>
      <c r="E271" s="52">
        <f>E265</f>
        <v>0</v>
      </c>
      <c r="F271" s="19">
        <f t="shared" ref="F271:F272" si="13">E271/D271*100</f>
        <v>0</v>
      </c>
      <c r="G271" s="176"/>
    </row>
    <row r="272" spans="1:7" ht="54" customHeight="1" x14ac:dyDescent="0.25">
      <c r="A272" s="177"/>
      <c r="B272" s="177"/>
      <c r="C272" s="120" t="s">
        <v>163</v>
      </c>
      <c r="D272" s="52">
        <f>D266+D255</f>
        <v>10928.1</v>
      </c>
      <c r="E272" s="52">
        <f>E266+E255</f>
        <v>0</v>
      </c>
      <c r="F272" s="19">
        <f t="shared" si="13"/>
        <v>0</v>
      </c>
      <c r="G272" s="176"/>
    </row>
    <row r="273" spans="1:9" ht="54" customHeight="1" x14ac:dyDescent="0.25">
      <c r="A273" s="177"/>
      <c r="B273" s="177"/>
      <c r="C273" s="120" t="s">
        <v>19</v>
      </c>
      <c r="D273" s="52">
        <f>D253+D254+D257+D258+D259+D260+D261+D262+D263+D264+D267+D268+D269+D256</f>
        <v>49509.600000000006</v>
      </c>
      <c r="E273" s="52">
        <f>E253+E254+E257+E258+E259+E260+E261+E262+E263+E264+E267+E268+E269+E256</f>
        <v>37600.899999999994</v>
      </c>
      <c r="F273" s="19">
        <f>E273/D273*100</f>
        <v>75.946685087336576</v>
      </c>
      <c r="G273" s="176"/>
    </row>
    <row r="274" spans="1:9" ht="32.25" customHeight="1" x14ac:dyDescent="0.25">
      <c r="A274" s="182" t="s">
        <v>51</v>
      </c>
      <c r="B274" s="182"/>
      <c r="C274" s="182"/>
      <c r="D274" s="182"/>
      <c r="E274" s="182"/>
      <c r="F274" s="182"/>
      <c r="G274" s="182"/>
    </row>
    <row r="275" spans="1:9" s="93" customFormat="1" ht="57.75" customHeight="1" x14ac:dyDescent="0.25">
      <c r="A275" s="148" t="s">
        <v>29</v>
      </c>
      <c r="B275" s="148" t="s">
        <v>240</v>
      </c>
      <c r="C275" s="121" t="s">
        <v>19</v>
      </c>
      <c r="D275" s="68">
        <v>1</v>
      </c>
      <c r="E275" s="68">
        <v>0</v>
      </c>
      <c r="F275" s="115">
        <f>E275/D275*100</f>
        <v>0</v>
      </c>
      <c r="G275" s="96"/>
      <c r="H275" s="92"/>
      <c r="I275" s="92"/>
    </row>
    <row r="276" spans="1:9" s="93" customFormat="1" ht="57.75" customHeight="1" x14ac:dyDescent="0.25">
      <c r="A276" s="167" t="s">
        <v>33</v>
      </c>
      <c r="B276" s="161" t="s">
        <v>411</v>
      </c>
      <c r="C276" s="121" t="s">
        <v>131</v>
      </c>
      <c r="D276" s="68">
        <v>769.5</v>
      </c>
      <c r="E276" s="68">
        <v>765.5</v>
      </c>
      <c r="F276" s="115">
        <f t="shared" ref="F276:F278" si="14">E276/D276*100</f>
        <v>99.480181936322282</v>
      </c>
      <c r="G276" s="164" t="s">
        <v>412</v>
      </c>
      <c r="H276" s="92"/>
      <c r="I276" s="92"/>
    </row>
    <row r="277" spans="1:9" s="93" customFormat="1" ht="31.5" customHeight="1" x14ac:dyDescent="0.25">
      <c r="A277" s="168"/>
      <c r="B277" s="162"/>
      <c r="C277" s="121" t="s">
        <v>163</v>
      </c>
      <c r="D277" s="68">
        <v>300.5</v>
      </c>
      <c r="E277" s="68">
        <v>298.89999999999998</v>
      </c>
      <c r="F277" s="115">
        <f t="shared" si="14"/>
        <v>99.467554076539088</v>
      </c>
      <c r="G277" s="165"/>
      <c r="H277" s="92"/>
      <c r="I277" s="92"/>
    </row>
    <row r="278" spans="1:9" s="93" customFormat="1" ht="56.25" customHeight="1" x14ac:dyDescent="0.25">
      <c r="A278" s="168"/>
      <c r="B278" s="163"/>
      <c r="C278" s="121" t="s">
        <v>19</v>
      </c>
      <c r="D278" s="68">
        <v>1028</v>
      </c>
      <c r="E278" s="68">
        <v>1022.6</v>
      </c>
      <c r="F278" s="115">
        <f t="shared" si="14"/>
        <v>99.474708171206231</v>
      </c>
      <c r="G278" s="166"/>
      <c r="H278" s="92"/>
      <c r="I278" s="92"/>
    </row>
    <row r="279" spans="1:9" s="93" customFormat="1" ht="56.25" customHeight="1" x14ac:dyDescent="0.25">
      <c r="A279" s="168"/>
      <c r="B279" s="161" t="s">
        <v>553</v>
      </c>
      <c r="C279" s="121" t="s">
        <v>131</v>
      </c>
      <c r="D279" s="68">
        <v>1913.4</v>
      </c>
      <c r="E279" s="68">
        <v>0</v>
      </c>
      <c r="F279" s="115">
        <f t="shared" ref="F279:F281" si="15">E279/D279*100</f>
        <v>0</v>
      </c>
      <c r="G279" s="164" t="s">
        <v>555</v>
      </c>
      <c r="H279" s="92"/>
      <c r="I279" s="92"/>
    </row>
    <row r="280" spans="1:9" s="93" customFormat="1" ht="33" customHeight="1" x14ac:dyDescent="0.25">
      <c r="A280" s="168"/>
      <c r="B280" s="162"/>
      <c r="C280" s="121" t="s">
        <v>163</v>
      </c>
      <c r="D280" s="68">
        <v>1507.7</v>
      </c>
      <c r="E280" s="68">
        <v>0</v>
      </c>
      <c r="F280" s="115">
        <f t="shared" si="15"/>
        <v>0</v>
      </c>
      <c r="G280" s="165"/>
      <c r="H280" s="92"/>
      <c r="I280" s="92"/>
    </row>
    <row r="281" spans="1:9" s="93" customFormat="1" ht="203.25" customHeight="1" x14ac:dyDescent="0.25">
      <c r="A281" s="168"/>
      <c r="B281" s="163"/>
      <c r="C281" s="121" t="s">
        <v>19</v>
      </c>
      <c r="D281" s="68">
        <v>17.2</v>
      </c>
      <c r="E281" s="68">
        <v>0</v>
      </c>
      <c r="F281" s="115">
        <f t="shared" si="15"/>
        <v>0</v>
      </c>
      <c r="G281" s="166"/>
      <c r="H281" s="92"/>
      <c r="I281" s="92"/>
    </row>
    <row r="282" spans="1:9" ht="80.25" customHeight="1" x14ac:dyDescent="0.25">
      <c r="A282" s="168"/>
      <c r="B282" s="119" t="s">
        <v>108</v>
      </c>
      <c r="C282" s="109" t="s">
        <v>19</v>
      </c>
      <c r="D282" s="51">
        <v>0</v>
      </c>
      <c r="E282" s="51">
        <v>0</v>
      </c>
      <c r="F282" s="115">
        <v>0</v>
      </c>
      <c r="G282" s="109"/>
    </row>
    <row r="283" spans="1:9" ht="60" customHeight="1" x14ac:dyDescent="0.25">
      <c r="A283" s="169"/>
      <c r="B283" s="119" t="s">
        <v>201</v>
      </c>
      <c r="C283" s="109" t="s">
        <v>19</v>
      </c>
      <c r="D283" s="51">
        <v>284.39999999999998</v>
      </c>
      <c r="E283" s="51">
        <v>0</v>
      </c>
      <c r="F283" s="115">
        <v>0</v>
      </c>
      <c r="G283" s="109"/>
    </row>
    <row r="284" spans="1:9" ht="50.25" customHeight="1" x14ac:dyDescent="0.25">
      <c r="A284" s="177" t="s">
        <v>69</v>
      </c>
      <c r="B284" s="177"/>
      <c r="C284" s="120" t="s">
        <v>92</v>
      </c>
      <c r="D284" s="52">
        <f>SUM(D275:D283)</f>
        <v>5821.7</v>
      </c>
      <c r="E284" s="52">
        <f>SUM(E275:E283)</f>
        <v>2087</v>
      </c>
      <c r="F284" s="19">
        <f>E284/D284*100</f>
        <v>35.848635278355125</v>
      </c>
      <c r="G284" s="176"/>
    </row>
    <row r="285" spans="1:9" ht="50.25" customHeight="1" x14ac:dyDescent="0.25">
      <c r="A285" s="177"/>
      <c r="B285" s="177"/>
      <c r="C285" s="120" t="s">
        <v>131</v>
      </c>
      <c r="D285" s="52">
        <f>D276+D279</f>
        <v>2682.9</v>
      </c>
      <c r="E285" s="52">
        <f>E276+E279</f>
        <v>765.5</v>
      </c>
      <c r="F285" s="19">
        <f t="shared" ref="F285:F286" si="16">E285/D285*100</f>
        <v>28.532558052853258</v>
      </c>
      <c r="G285" s="176"/>
    </row>
    <row r="286" spans="1:9" ht="50.25" customHeight="1" x14ac:dyDescent="0.25">
      <c r="A286" s="177"/>
      <c r="B286" s="177"/>
      <c r="C286" s="120" t="s">
        <v>18</v>
      </c>
      <c r="D286" s="52">
        <f>D277+D280</f>
        <v>1808.2</v>
      </c>
      <c r="E286" s="52">
        <f>E277+E280</f>
        <v>298.89999999999998</v>
      </c>
      <c r="F286" s="19">
        <f t="shared" si="16"/>
        <v>16.530251078420527</v>
      </c>
      <c r="G286" s="176"/>
    </row>
    <row r="287" spans="1:9" ht="50.25" customHeight="1" x14ac:dyDescent="0.25">
      <c r="A287" s="177"/>
      <c r="B287" s="177"/>
      <c r="C287" s="120" t="s">
        <v>19</v>
      </c>
      <c r="D287" s="52">
        <f>D275+D278+D282+D283+D281</f>
        <v>1330.6000000000001</v>
      </c>
      <c r="E287" s="52">
        <f>E275+E278+E282+E283+E281</f>
        <v>1022.6</v>
      </c>
      <c r="F287" s="19">
        <f>E287/D287*100</f>
        <v>76.852547722831801</v>
      </c>
      <c r="G287" s="176"/>
    </row>
    <row r="288" spans="1:9" ht="32.25" customHeight="1" x14ac:dyDescent="0.25">
      <c r="A288" s="182" t="s">
        <v>46</v>
      </c>
      <c r="B288" s="182"/>
      <c r="C288" s="182"/>
      <c r="D288" s="182"/>
      <c r="E288" s="182"/>
      <c r="F288" s="182"/>
      <c r="G288" s="182"/>
    </row>
    <row r="289" spans="1:9" ht="59.25" customHeight="1" x14ac:dyDescent="0.25">
      <c r="A289" s="119" t="s">
        <v>23</v>
      </c>
      <c r="B289" s="119" t="s">
        <v>43</v>
      </c>
      <c r="C289" s="109" t="s">
        <v>19</v>
      </c>
      <c r="D289" s="51">
        <v>60</v>
      </c>
      <c r="E289" s="51">
        <v>20</v>
      </c>
      <c r="F289" s="115">
        <f t="shared" ref="F289:F298" si="17">E289/D289*100</f>
        <v>33.333333333333329</v>
      </c>
      <c r="G289" s="109" t="s">
        <v>448</v>
      </c>
    </row>
    <row r="290" spans="1:9" ht="87" customHeight="1" x14ac:dyDescent="0.25">
      <c r="A290" s="119" t="s">
        <v>24</v>
      </c>
      <c r="B290" s="119" t="s">
        <v>339</v>
      </c>
      <c r="C290" s="109" t="s">
        <v>19</v>
      </c>
      <c r="D290" s="51">
        <v>170</v>
      </c>
      <c r="E290" s="51">
        <v>160</v>
      </c>
      <c r="F290" s="115">
        <f t="shared" si="17"/>
        <v>94.117647058823522</v>
      </c>
      <c r="G290" s="109" t="s">
        <v>455</v>
      </c>
    </row>
    <row r="291" spans="1:9" ht="58.5" customHeight="1" x14ac:dyDescent="0.25">
      <c r="A291" s="119" t="s">
        <v>25</v>
      </c>
      <c r="B291" s="119" t="s">
        <v>57</v>
      </c>
      <c r="C291" s="109" t="s">
        <v>19</v>
      </c>
      <c r="D291" s="51">
        <v>25</v>
      </c>
      <c r="E291" s="51">
        <v>0</v>
      </c>
      <c r="F291" s="115">
        <f t="shared" si="17"/>
        <v>0</v>
      </c>
      <c r="G291" s="109"/>
    </row>
    <row r="292" spans="1:9" ht="58.5" customHeight="1" x14ac:dyDescent="0.25">
      <c r="A292" s="119" t="s">
        <v>29</v>
      </c>
      <c r="B292" s="119" t="s">
        <v>241</v>
      </c>
      <c r="C292" s="109" t="s">
        <v>19</v>
      </c>
      <c r="D292" s="51">
        <v>440</v>
      </c>
      <c r="E292" s="51">
        <v>360</v>
      </c>
      <c r="F292" s="115">
        <f t="shared" si="17"/>
        <v>81.818181818181827</v>
      </c>
      <c r="G292" s="109" t="s">
        <v>269</v>
      </c>
    </row>
    <row r="293" spans="1:9" ht="53.25" customHeight="1" x14ac:dyDescent="0.25">
      <c r="A293" s="119" t="s">
        <v>26</v>
      </c>
      <c r="B293" s="119" t="s">
        <v>139</v>
      </c>
      <c r="C293" s="109" t="s">
        <v>19</v>
      </c>
      <c r="D293" s="51">
        <v>88.1</v>
      </c>
      <c r="E293" s="51">
        <v>11.2</v>
      </c>
      <c r="F293" s="115">
        <f t="shared" si="17"/>
        <v>12.712826333711691</v>
      </c>
      <c r="G293" s="109" t="s">
        <v>533</v>
      </c>
    </row>
    <row r="294" spans="1:9" ht="61.5" customHeight="1" x14ac:dyDescent="0.25">
      <c r="A294" s="119" t="s">
        <v>27</v>
      </c>
      <c r="B294" s="119" t="s">
        <v>393</v>
      </c>
      <c r="C294" s="109" t="s">
        <v>19</v>
      </c>
      <c r="D294" s="51">
        <v>58</v>
      </c>
      <c r="E294" s="51">
        <v>23.2</v>
      </c>
      <c r="F294" s="115">
        <f t="shared" si="17"/>
        <v>40</v>
      </c>
      <c r="G294" s="109" t="s">
        <v>394</v>
      </c>
    </row>
    <row r="295" spans="1:9" ht="65.25" customHeight="1" x14ac:dyDescent="0.25">
      <c r="A295" s="119" t="s">
        <v>30</v>
      </c>
      <c r="B295" s="119" t="s">
        <v>64</v>
      </c>
      <c r="C295" s="109" t="s">
        <v>19</v>
      </c>
      <c r="D295" s="51">
        <v>140</v>
      </c>
      <c r="E295" s="51">
        <v>12</v>
      </c>
      <c r="F295" s="115">
        <f t="shared" si="17"/>
        <v>8.5714285714285712</v>
      </c>
      <c r="G295" s="109" t="s">
        <v>275</v>
      </c>
    </row>
    <row r="296" spans="1:9" s="93" customFormat="1" ht="51.75" customHeight="1" x14ac:dyDescent="0.25">
      <c r="A296" s="148" t="s">
        <v>32</v>
      </c>
      <c r="B296" s="148" t="s">
        <v>321</v>
      </c>
      <c r="C296" s="121" t="s">
        <v>19</v>
      </c>
      <c r="D296" s="68">
        <v>270.3</v>
      </c>
      <c r="E296" s="68">
        <v>270.3</v>
      </c>
      <c r="F296" s="115">
        <f t="shared" si="17"/>
        <v>100</v>
      </c>
      <c r="G296" s="121" t="s">
        <v>509</v>
      </c>
      <c r="H296" s="92"/>
      <c r="I296" s="92"/>
    </row>
    <row r="297" spans="1:9" ht="58.5" customHeight="1" x14ac:dyDescent="0.25">
      <c r="A297" s="119" t="s">
        <v>33</v>
      </c>
      <c r="B297" s="119" t="s">
        <v>87</v>
      </c>
      <c r="C297" s="109" t="s">
        <v>19</v>
      </c>
      <c r="D297" s="51">
        <v>5158.2</v>
      </c>
      <c r="E297" s="51">
        <v>2241.6</v>
      </c>
      <c r="F297" s="115">
        <f t="shared" si="17"/>
        <v>43.457019890659531</v>
      </c>
      <c r="G297" s="109" t="s">
        <v>422</v>
      </c>
    </row>
    <row r="298" spans="1:9" ht="82.5" customHeight="1" x14ac:dyDescent="0.25">
      <c r="A298" s="119" t="s">
        <v>34</v>
      </c>
      <c r="B298" s="119" t="s">
        <v>306</v>
      </c>
      <c r="C298" s="109" t="s">
        <v>19</v>
      </c>
      <c r="D298" s="51">
        <v>37.1</v>
      </c>
      <c r="E298" s="51">
        <v>37.1</v>
      </c>
      <c r="F298" s="115">
        <f t="shared" si="17"/>
        <v>100</v>
      </c>
      <c r="G298" s="109" t="s">
        <v>484</v>
      </c>
    </row>
    <row r="299" spans="1:9" ht="50.25" customHeight="1" x14ac:dyDescent="0.25">
      <c r="A299" s="177" t="s">
        <v>69</v>
      </c>
      <c r="B299" s="177"/>
      <c r="C299" s="120" t="s">
        <v>92</v>
      </c>
      <c r="D299" s="52">
        <f>SUM(D289:D298)</f>
        <v>6446.7000000000007</v>
      </c>
      <c r="E299" s="52">
        <f>SUM(E289:E298)</f>
        <v>3135.4</v>
      </c>
      <c r="F299" s="19">
        <f>E299/D299*100</f>
        <v>48.635736113050079</v>
      </c>
      <c r="G299" s="176"/>
    </row>
    <row r="300" spans="1:9" ht="50.25" customHeight="1" x14ac:dyDescent="0.25">
      <c r="A300" s="177"/>
      <c r="B300" s="177"/>
      <c r="C300" s="120" t="s">
        <v>131</v>
      </c>
      <c r="D300" s="52">
        <v>0</v>
      </c>
      <c r="E300" s="52">
        <v>0</v>
      </c>
      <c r="F300" s="19">
        <v>0</v>
      </c>
      <c r="G300" s="176"/>
    </row>
    <row r="301" spans="1:9" ht="50.25" customHeight="1" x14ac:dyDescent="0.25">
      <c r="A301" s="177"/>
      <c r="B301" s="177"/>
      <c r="C301" s="120" t="s">
        <v>18</v>
      </c>
      <c r="D301" s="52">
        <v>0</v>
      </c>
      <c r="E301" s="52">
        <v>0</v>
      </c>
      <c r="F301" s="19">
        <v>0</v>
      </c>
      <c r="G301" s="176"/>
    </row>
    <row r="302" spans="1:9" ht="50.25" customHeight="1" x14ac:dyDescent="0.25">
      <c r="A302" s="177"/>
      <c r="B302" s="177"/>
      <c r="C302" s="120" t="s">
        <v>19</v>
      </c>
      <c r="D302" s="52">
        <f>D289+D290+D291+D292+D293+D294+D295+D296+D297+D298</f>
        <v>6446.7000000000007</v>
      </c>
      <c r="E302" s="52">
        <f>E289+E290+E291+E292+E293+E294+E295+E296+E297+E298</f>
        <v>3135.4</v>
      </c>
      <c r="F302" s="19">
        <f>E302/D302*100</f>
        <v>48.635736113050079</v>
      </c>
      <c r="G302" s="176"/>
    </row>
    <row r="303" spans="1:9" ht="36.75" customHeight="1" x14ac:dyDescent="0.25">
      <c r="A303" s="182" t="s">
        <v>97</v>
      </c>
      <c r="B303" s="182"/>
      <c r="C303" s="182"/>
      <c r="D303" s="182"/>
      <c r="E303" s="182"/>
      <c r="F303" s="182"/>
      <c r="G303" s="182"/>
    </row>
    <row r="304" spans="1:9" ht="83.25" customHeight="1" x14ac:dyDescent="0.25">
      <c r="A304" s="186" t="s">
        <v>23</v>
      </c>
      <c r="B304" s="119" t="s">
        <v>44</v>
      </c>
      <c r="C304" s="109" t="s">
        <v>19</v>
      </c>
      <c r="D304" s="51">
        <v>6280</v>
      </c>
      <c r="E304" s="68">
        <v>2670.3</v>
      </c>
      <c r="F304" s="115">
        <f t="shared" ref="F304:F337" si="18">E304/D304*100</f>
        <v>42.520700636942678</v>
      </c>
      <c r="G304" s="109" t="s">
        <v>449</v>
      </c>
    </row>
    <row r="305" spans="1:7" ht="88.5" customHeight="1" x14ac:dyDescent="0.25">
      <c r="A305" s="186"/>
      <c r="B305" s="119" t="s">
        <v>39</v>
      </c>
      <c r="C305" s="109" t="s">
        <v>19</v>
      </c>
      <c r="D305" s="51">
        <v>100</v>
      </c>
      <c r="E305" s="51">
        <v>37.799999999999997</v>
      </c>
      <c r="F305" s="115">
        <f t="shared" si="18"/>
        <v>37.799999999999997</v>
      </c>
      <c r="G305" s="109" t="s">
        <v>445</v>
      </c>
    </row>
    <row r="306" spans="1:7" ht="112.5" customHeight="1" x14ac:dyDescent="0.25">
      <c r="A306" s="167" t="s">
        <v>24</v>
      </c>
      <c r="B306" s="167" t="s">
        <v>340</v>
      </c>
      <c r="C306" s="109" t="s">
        <v>163</v>
      </c>
      <c r="D306" s="51">
        <v>13500</v>
      </c>
      <c r="E306" s="51">
        <v>0</v>
      </c>
      <c r="F306" s="115">
        <f t="shared" si="18"/>
        <v>0</v>
      </c>
      <c r="G306" s="109" t="s">
        <v>456</v>
      </c>
    </row>
    <row r="307" spans="1:7" ht="108.75" customHeight="1" x14ac:dyDescent="0.25">
      <c r="A307" s="169"/>
      <c r="B307" s="169"/>
      <c r="C307" s="109" t="s">
        <v>19</v>
      </c>
      <c r="D307" s="51">
        <v>14398.1</v>
      </c>
      <c r="E307" s="51">
        <v>7010</v>
      </c>
      <c r="F307" s="115">
        <f t="shared" si="18"/>
        <v>48.686979532021581</v>
      </c>
      <c r="G307" s="109" t="s">
        <v>457</v>
      </c>
    </row>
    <row r="308" spans="1:7" ht="54" customHeight="1" x14ac:dyDescent="0.25">
      <c r="A308" s="184" t="s">
        <v>25</v>
      </c>
      <c r="B308" s="184" t="s">
        <v>262</v>
      </c>
      <c r="C308" s="109" t="s">
        <v>433</v>
      </c>
      <c r="D308" s="51">
        <v>21886.2</v>
      </c>
      <c r="E308" s="51">
        <v>0</v>
      </c>
      <c r="F308" s="115">
        <f t="shared" si="18"/>
        <v>0</v>
      </c>
      <c r="G308" s="176" t="s">
        <v>516</v>
      </c>
    </row>
    <row r="309" spans="1:7" ht="360.75" customHeight="1" x14ac:dyDescent="0.25">
      <c r="A309" s="184"/>
      <c r="B309" s="184"/>
      <c r="C309" s="109" t="s">
        <v>19</v>
      </c>
      <c r="D309" s="51">
        <v>1647.3</v>
      </c>
      <c r="E309" s="51">
        <v>0</v>
      </c>
      <c r="F309" s="115">
        <f t="shared" si="18"/>
        <v>0</v>
      </c>
      <c r="G309" s="176"/>
    </row>
    <row r="310" spans="1:7" ht="144.75" customHeight="1" x14ac:dyDescent="0.25">
      <c r="A310" s="184"/>
      <c r="B310" s="137" t="s">
        <v>54</v>
      </c>
      <c r="C310" s="109" t="s">
        <v>19</v>
      </c>
      <c r="D310" s="51">
        <v>9188.9</v>
      </c>
      <c r="E310" s="51">
        <v>3977.5</v>
      </c>
      <c r="F310" s="115">
        <f t="shared" si="18"/>
        <v>43.285921056927378</v>
      </c>
      <c r="G310" s="109" t="s">
        <v>284</v>
      </c>
    </row>
    <row r="311" spans="1:7" ht="104.25" customHeight="1" x14ac:dyDescent="0.25">
      <c r="A311" s="184"/>
      <c r="B311" s="149" t="s">
        <v>171</v>
      </c>
      <c r="C311" s="109" t="s">
        <v>19</v>
      </c>
      <c r="D311" s="51">
        <v>398.8</v>
      </c>
      <c r="E311" s="51">
        <v>392.5</v>
      </c>
      <c r="F311" s="115">
        <f t="shared" si="18"/>
        <v>98.420260782347029</v>
      </c>
      <c r="G311" s="109" t="s">
        <v>285</v>
      </c>
    </row>
    <row r="312" spans="1:7" ht="78.75" customHeight="1" x14ac:dyDescent="0.25">
      <c r="A312" s="184" t="s">
        <v>29</v>
      </c>
      <c r="B312" s="119" t="s">
        <v>243</v>
      </c>
      <c r="C312" s="109" t="s">
        <v>19</v>
      </c>
      <c r="D312" s="68">
        <v>11870.2</v>
      </c>
      <c r="E312" s="68">
        <v>4800</v>
      </c>
      <c r="F312" s="115">
        <f t="shared" si="18"/>
        <v>40.437397853448125</v>
      </c>
      <c r="G312" s="109" t="s">
        <v>355</v>
      </c>
    </row>
    <row r="313" spans="1:7" ht="107.25" customHeight="1" x14ac:dyDescent="0.25">
      <c r="A313" s="184"/>
      <c r="B313" s="149" t="s">
        <v>242</v>
      </c>
      <c r="C313" s="109" t="s">
        <v>19</v>
      </c>
      <c r="D313" s="51">
        <v>40</v>
      </c>
      <c r="E313" s="51">
        <v>39.6</v>
      </c>
      <c r="F313" s="115">
        <v>0</v>
      </c>
      <c r="G313" s="109" t="s">
        <v>465</v>
      </c>
    </row>
    <row r="314" spans="1:7" ht="57" customHeight="1" x14ac:dyDescent="0.25">
      <c r="A314" s="167" t="s">
        <v>26</v>
      </c>
      <c r="B314" s="167" t="s">
        <v>326</v>
      </c>
      <c r="C314" s="109" t="s">
        <v>131</v>
      </c>
      <c r="D314" s="51">
        <v>2340</v>
      </c>
      <c r="E314" s="51">
        <v>2340</v>
      </c>
      <c r="F314" s="115">
        <f t="shared" si="18"/>
        <v>100</v>
      </c>
      <c r="G314" s="170" t="s">
        <v>521</v>
      </c>
    </row>
    <row r="315" spans="1:7" ht="57.75" customHeight="1" x14ac:dyDescent="0.25">
      <c r="A315" s="168"/>
      <c r="B315" s="168"/>
      <c r="C315" s="109" t="s">
        <v>434</v>
      </c>
      <c r="D315" s="51">
        <v>660</v>
      </c>
      <c r="E315" s="51">
        <v>660</v>
      </c>
      <c r="F315" s="115">
        <f t="shared" si="18"/>
        <v>100</v>
      </c>
      <c r="G315" s="185"/>
    </row>
    <row r="316" spans="1:7" ht="151.5" customHeight="1" x14ac:dyDescent="0.25">
      <c r="A316" s="168"/>
      <c r="B316" s="169"/>
      <c r="C316" s="109" t="s">
        <v>19</v>
      </c>
      <c r="D316" s="51">
        <v>370.8</v>
      </c>
      <c r="E316" s="51">
        <v>370.8</v>
      </c>
      <c r="F316" s="115">
        <f t="shared" si="18"/>
        <v>100</v>
      </c>
      <c r="G316" s="171"/>
    </row>
    <row r="317" spans="1:7" ht="86.25" customHeight="1" x14ac:dyDescent="0.25">
      <c r="A317" s="168"/>
      <c r="B317" s="110" t="s">
        <v>140</v>
      </c>
      <c r="C317" s="116" t="s">
        <v>19</v>
      </c>
      <c r="D317" s="114">
        <v>20131</v>
      </c>
      <c r="E317" s="114">
        <v>10203.4</v>
      </c>
      <c r="F317" s="117">
        <f t="shared" si="18"/>
        <v>50.685013163777256</v>
      </c>
      <c r="G317" s="116" t="s">
        <v>330</v>
      </c>
    </row>
    <row r="318" spans="1:7" ht="111.75" customHeight="1" x14ac:dyDescent="0.25">
      <c r="A318" s="169"/>
      <c r="B318" s="119" t="s">
        <v>141</v>
      </c>
      <c r="C318" s="109" t="s">
        <v>19</v>
      </c>
      <c r="D318" s="51">
        <v>135</v>
      </c>
      <c r="E318" s="51">
        <v>133</v>
      </c>
      <c r="F318" s="115">
        <f t="shared" si="18"/>
        <v>98.518518518518519</v>
      </c>
      <c r="G318" s="109" t="s">
        <v>534</v>
      </c>
    </row>
    <row r="319" spans="1:7" ht="86.25" customHeight="1" x14ac:dyDescent="0.25">
      <c r="A319" s="184" t="s">
        <v>27</v>
      </c>
      <c r="B319" s="137" t="s">
        <v>395</v>
      </c>
      <c r="C319" s="109" t="s">
        <v>19</v>
      </c>
      <c r="D319" s="51">
        <v>8269.9</v>
      </c>
      <c r="E319" s="51">
        <v>4315.8</v>
      </c>
      <c r="F319" s="115">
        <f t="shared" si="18"/>
        <v>52.186846273836451</v>
      </c>
      <c r="G319" s="109" t="s">
        <v>495</v>
      </c>
    </row>
    <row r="320" spans="1:7" ht="84.75" customHeight="1" x14ac:dyDescent="0.25">
      <c r="A320" s="184"/>
      <c r="B320" s="119" t="s">
        <v>396</v>
      </c>
      <c r="C320" s="109" t="s">
        <v>19</v>
      </c>
      <c r="D320" s="51">
        <v>100</v>
      </c>
      <c r="E320" s="51">
        <v>0</v>
      </c>
      <c r="F320" s="115">
        <f t="shared" si="18"/>
        <v>0</v>
      </c>
      <c r="G320" s="109"/>
    </row>
    <row r="321" spans="1:9" ht="80.25" customHeight="1" x14ac:dyDescent="0.25">
      <c r="A321" s="184" t="s">
        <v>28</v>
      </c>
      <c r="B321" s="137" t="s">
        <v>255</v>
      </c>
      <c r="C321" s="109" t="s">
        <v>19</v>
      </c>
      <c r="D321" s="51">
        <v>12797.1</v>
      </c>
      <c r="E321" s="51">
        <v>6050</v>
      </c>
      <c r="F321" s="115">
        <f t="shared" si="18"/>
        <v>47.27633604488517</v>
      </c>
      <c r="G321" s="109" t="s">
        <v>370</v>
      </c>
    </row>
    <row r="322" spans="1:9" ht="80.25" customHeight="1" x14ac:dyDescent="0.25">
      <c r="A322" s="184"/>
      <c r="B322" s="119" t="s">
        <v>256</v>
      </c>
      <c r="C322" s="109" t="s">
        <v>19</v>
      </c>
      <c r="D322" s="51">
        <v>30</v>
      </c>
      <c r="E322" s="51">
        <v>9.1999999999999993</v>
      </c>
      <c r="F322" s="115">
        <f t="shared" si="18"/>
        <v>30.666666666666664</v>
      </c>
      <c r="G322" s="109" t="s">
        <v>574</v>
      </c>
    </row>
    <row r="323" spans="1:9" ht="57.75" customHeight="1" x14ac:dyDescent="0.25">
      <c r="A323" s="184" t="s">
        <v>30</v>
      </c>
      <c r="B323" s="113" t="s">
        <v>65</v>
      </c>
      <c r="C323" s="109" t="s">
        <v>19</v>
      </c>
      <c r="D323" s="51">
        <v>6960.3</v>
      </c>
      <c r="E323" s="51">
        <v>3331.3</v>
      </c>
      <c r="F323" s="115">
        <f t="shared" si="18"/>
        <v>47.861442753904285</v>
      </c>
      <c r="G323" s="109" t="s">
        <v>469</v>
      </c>
      <c r="I323" s="72" t="s">
        <v>198</v>
      </c>
    </row>
    <row r="324" spans="1:9" ht="111.75" customHeight="1" x14ac:dyDescent="0.25">
      <c r="A324" s="184"/>
      <c r="B324" s="119" t="s">
        <v>67</v>
      </c>
      <c r="C324" s="109" t="s">
        <v>19</v>
      </c>
      <c r="D324" s="51">
        <v>540</v>
      </c>
      <c r="E324" s="51">
        <v>497.2</v>
      </c>
      <c r="F324" s="115">
        <f t="shared" si="18"/>
        <v>92.074074074074076</v>
      </c>
      <c r="G324" s="121" t="s">
        <v>483</v>
      </c>
    </row>
    <row r="325" spans="1:9" ht="109.5" customHeight="1" x14ac:dyDescent="0.25">
      <c r="A325" s="167" t="s">
        <v>31</v>
      </c>
      <c r="B325" s="110" t="s">
        <v>218</v>
      </c>
      <c r="C325" s="116" t="s">
        <v>19</v>
      </c>
      <c r="D325" s="114">
        <v>13242.9</v>
      </c>
      <c r="E325" s="114">
        <v>5883</v>
      </c>
      <c r="F325" s="117">
        <f t="shared" si="18"/>
        <v>44.42380445370727</v>
      </c>
      <c r="G325" s="116" t="s">
        <v>482</v>
      </c>
    </row>
    <row r="326" spans="1:9" ht="108" customHeight="1" x14ac:dyDescent="0.25">
      <c r="A326" s="169"/>
      <c r="B326" s="119" t="s">
        <v>406</v>
      </c>
      <c r="C326" s="109" t="s">
        <v>19</v>
      </c>
      <c r="D326" s="51">
        <v>20</v>
      </c>
      <c r="E326" s="51">
        <v>10.6</v>
      </c>
      <c r="F326" s="115">
        <f t="shared" si="18"/>
        <v>53</v>
      </c>
      <c r="G326" s="109"/>
    </row>
    <row r="327" spans="1:9" ht="65.25" customHeight="1" x14ac:dyDescent="0.25">
      <c r="A327" s="184" t="s">
        <v>32</v>
      </c>
      <c r="B327" s="113" t="s">
        <v>202</v>
      </c>
      <c r="C327" s="109" t="s">
        <v>19</v>
      </c>
      <c r="D327" s="51">
        <v>26474.3</v>
      </c>
      <c r="E327" s="51">
        <v>16662.8</v>
      </c>
      <c r="F327" s="115">
        <f t="shared" si="18"/>
        <v>62.939530034788447</v>
      </c>
      <c r="G327" s="109" t="s">
        <v>322</v>
      </c>
    </row>
    <row r="328" spans="1:9" ht="81" customHeight="1" x14ac:dyDescent="0.25">
      <c r="A328" s="184"/>
      <c r="B328" s="119" t="s">
        <v>125</v>
      </c>
      <c r="C328" s="109" t="s">
        <v>19</v>
      </c>
      <c r="D328" s="51">
        <v>3500</v>
      </c>
      <c r="E328" s="51">
        <v>501.7</v>
      </c>
      <c r="F328" s="115">
        <f t="shared" si="18"/>
        <v>14.334285714285713</v>
      </c>
      <c r="G328" s="109" t="s">
        <v>510</v>
      </c>
    </row>
    <row r="329" spans="1:9" ht="52.5" customHeight="1" x14ac:dyDescent="0.25">
      <c r="A329" s="167" t="s">
        <v>33</v>
      </c>
      <c r="B329" s="167" t="s">
        <v>413</v>
      </c>
      <c r="C329" s="109" t="s">
        <v>131</v>
      </c>
      <c r="D329" s="51">
        <v>719.6</v>
      </c>
      <c r="E329" s="51">
        <v>636.6</v>
      </c>
      <c r="F329" s="115">
        <f t="shared" si="18"/>
        <v>88.465814341300714</v>
      </c>
      <c r="G329" s="170" t="s">
        <v>548</v>
      </c>
    </row>
    <row r="330" spans="1:9" ht="59.25" customHeight="1" x14ac:dyDescent="0.25">
      <c r="A330" s="168"/>
      <c r="B330" s="168"/>
      <c r="C330" s="109" t="s">
        <v>435</v>
      </c>
      <c r="D330" s="51">
        <v>202.9</v>
      </c>
      <c r="E330" s="51">
        <v>182.1</v>
      </c>
      <c r="F330" s="115">
        <f t="shared" si="18"/>
        <v>89.748644652538189</v>
      </c>
      <c r="G330" s="185"/>
    </row>
    <row r="331" spans="1:9" ht="183" customHeight="1" x14ac:dyDescent="0.25">
      <c r="A331" s="168"/>
      <c r="B331" s="169"/>
      <c r="C331" s="109" t="s">
        <v>19</v>
      </c>
      <c r="D331" s="51">
        <v>48.6</v>
      </c>
      <c r="E331" s="51">
        <v>43.1</v>
      </c>
      <c r="F331" s="115">
        <f t="shared" si="18"/>
        <v>88.68312757201646</v>
      </c>
      <c r="G331" s="171"/>
    </row>
    <row r="332" spans="1:9" ht="108.75" customHeight="1" x14ac:dyDescent="0.25">
      <c r="A332" s="168"/>
      <c r="B332" s="167" t="s">
        <v>88</v>
      </c>
      <c r="C332" s="109" t="s">
        <v>436</v>
      </c>
      <c r="D332" s="51">
        <v>300</v>
      </c>
      <c r="E332" s="51">
        <v>277.60000000000002</v>
      </c>
      <c r="F332" s="115">
        <f t="shared" si="18"/>
        <v>92.533333333333346</v>
      </c>
      <c r="G332" s="109" t="s">
        <v>423</v>
      </c>
    </row>
    <row r="333" spans="1:9" ht="84" customHeight="1" x14ac:dyDescent="0.25">
      <c r="A333" s="168"/>
      <c r="B333" s="168"/>
      <c r="C333" s="116" t="s">
        <v>19</v>
      </c>
      <c r="D333" s="114">
        <v>34316.400000000001</v>
      </c>
      <c r="E333" s="114">
        <v>15951</v>
      </c>
      <c r="F333" s="117">
        <f t="shared" si="18"/>
        <v>46.482148477112986</v>
      </c>
      <c r="G333" s="116" t="s">
        <v>424</v>
      </c>
    </row>
    <row r="334" spans="1:9" ht="83.25" customHeight="1" x14ac:dyDescent="0.25">
      <c r="A334" s="184" t="s">
        <v>34</v>
      </c>
      <c r="B334" s="119" t="s">
        <v>309</v>
      </c>
      <c r="C334" s="109" t="s">
        <v>19</v>
      </c>
      <c r="D334" s="51">
        <v>7209</v>
      </c>
      <c r="E334" s="51">
        <v>3305</v>
      </c>
      <c r="F334" s="115">
        <f t="shared" si="18"/>
        <v>45.845470939103897</v>
      </c>
      <c r="G334" s="109" t="s">
        <v>310</v>
      </c>
    </row>
    <row r="335" spans="1:9" ht="82.5" customHeight="1" x14ac:dyDescent="0.25">
      <c r="A335" s="184"/>
      <c r="B335" s="119" t="s">
        <v>307</v>
      </c>
      <c r="C335" s="109" t="s">
        <v>19</v>
      </c>
      <c r="D335" s="51">
        <v>4450</v>
      </c>
      <c r="E335" s="51">
        <v>2291.4</v>
      </c>
      <c r="F335" s="115">
        <f t="shared" si="18"/>
        <v>51.492134831460682</v>
      </c>
      <c r="G335" s="109" t="s">
        <v>308</v>
      </c>
    </row>
    <row r="336" spans="1:9" ht="181.5" customHeight="1" x14ac:dyDescent="0.25">
      <c r="A336" s="184"/>
      <c r="B336" s="119" t="s">
        <v>311</v>
      </c>
      <c r="C336" s="109" t="s">
        <v>19</v>
      </c>
      <c r="D336" s="51">
        <v>5686.9</v>
      </c>
      <c r="E336" s="51">
        <v>5577.6</v>
      </c>
      <c r="F336" s="115">
        <f t="shared" si="18"/>
        <v>98.078039001916693</v>
      </c>
      <c r="G336" s="109" t="s">
        <v>485</v>
      </c>
    </row>
    <row r="337" spans="1:9" ht="107.25" customHeight="1" x14ac:dyDescent="0.25">
      <c r="A337" s="184"/>
      <c r="B337" s="119" t="s">
        <v>225</v>
      </c>
      <c r="C337" s="109" t="s">
        <v>19</v>
      </c>
      <c r="D337" s="51">
        <v>73.599999999999994</v>
      </c>
      <c r="E337" s="51">
        <v>73.599999999999994</v>
      </c>
      <c r="F337" s="115">
        <f t="shared" si="18"/>
        <v>100</v>
      </c>
      <c r="G337" s="109" t="s">
        <v>486</v>
      </c>
    </row>
    <row r="338" spans="1:9" ht="51.75" customHeight="1" x14ac:dyDescent="0.25">
      <c r="A338" s="177" t="s">
        <v>69</v>
      </c>
      <c r="B338" s="177"/>
      <c r="C338" s="120" t="s">
        <v>92</v>
      </c>
      <c r="D338" s="52">
        <f>SUM(D304:D337)</f>
        <v>227887.8</v>
      </c>
      <c r="E338" s="52">
        <f>SUM(E304:E337)</f>
        <v>98234.500000000015</v>
      </c>
      <c r="F338" s="19">
        <f>E338/D338*100</f>
        <v>43.106519962894026</v>
      </c>
      <c r="G338" s="176"/>
    </row>
    <row r="339" spans="1:9" ht="51.75" customHeight="1" x14ac:dyDescent="0.25">
      <c r="A339" s="177"/>
      <c r="B339" s="177"/>
      <c r="C339" s="120" t="s">
        <v>132</v>
      </c>
      <c r="D339" s="52">
        <f>D314+D329</f>
        <v>3059.6</v>
      </c>
      <c r="E339" s="52">
        <f>E314+E329</f>
        <v>2976.6</v>
      </c>
      <c r="F339" s="19">
        <f t="shared" ref="F339:F340" si="19">E339/D339*100</f>
        <v>97.287227088508303</v>
      </c>
      <c r="G339" s="176"/>
    </row>
    <row r="340" spans="1:9" ht="51.75" customHeight="1" x14ac:dyDescent="0.25">
      <c r="A340" s="177"/>
      <c r="B340" s="177"/>
      <c r="C340" s="120" t="s">
        <v>18</v>
      </c>
      <c r="D340" s="52">
        <f>D315+D330+D332+D308+D306</f>
        <v>36549.100000000006</v>
      </c>
      <c r="E340" s="52">
        <f>E315+E330+E332+E308+E306</f>
        <v>1119.7</v>
      </c>
      <c r="F340" s="19">
        <f t="shared" si="19"/>
        <v>3.0635501284573352</v>
      </c>
      <c r="G340" s="176"/>
    </row>
    <row r="341" spans="1:9" ht="51.75" customHeight="1" x14ac:dyDescent="0.25">
      <c r="A341" s="177"/>
      <c r="B341" s="177"/>
      <c r="C341" s="120" t="s">
        <v>19</v>
      </c>
      <c r="D341" s="52">
        <f>D304+D305+D307+D309+D310+D311+D312+D313+D316+D317+D318+D319+D320+D321+D322+D323+D324+D325+D326+D327+D328+D331+D333+D334+D335+D336+D337</f>
        <v>188279.1</v>
      </c>
      <c r="E341" s="52">
        <f>E304+E305+E307+E309+E310+E311+E312+E313+E316+E317+E318+E319+E320+E321+E322+E323+E324+E325+E326+E327+E328+E331+E333+E334+E335+E336+E337</f>
        <v>94138.2</v>
      </c>
      <c r="F341" s="19">
        <f>E341/D341*100</f>
        <v>49.999282979364146</v>
      </c>
      <c r="G341" s="176"/>
    </row>
    <row r="342" spans="1:9" ht="36.75" customHeight="1" x14ac:dyDescent="0.25">
      <c r="A342" s="182" t="s">
        <v>98</v>
      </c>
      <c r="B342" s="182"/>
      <c r="C342" s="182"/>
      <c r="D342" s="182"/>
      <c r="E342" s="182"/>
      <c r="F342" s="182"/>
      <c r="G342" s="182"/>
    </row>
    <row r="343" spans="1:9" ht="78.75" customHeight="1" x14ac:dyDescent="0.25">
      <c r="A343" s="119" t="s">
        <v>23</v>
      </c>
      <c r="B343" s="119" t="s">
        <v>42</v>
      </c>
      <c r="C343" s="109" t="s">
        <v>19</v>
      </c>
      <c r="D343" s="51">
        <v>200</v>
      </c>
      <c r="E343" s="51">
        <v>114.9</v>
      </c>
      <c r="F343" s="115">
        <f t="shared" ref="F343:F352" si="20">E343/D343*100</f>
        <v>57.45</v>
      </c>
      <c r="G343" s="109" t="s">
        <v>278</v>
      </c>
    </row>
    <row r="344" spans="1:9" ht="63" customHeight="1" x14ac:dyDescent="0.25">
      <c r="A344" s="119" t="s">
        <v>24</v>
      </c>
      <c r="B344" s="119" t="s">
        <v>341</v>
      </c>
      <c r="C344" s="109" t="s">
        <v>19</v>
      </c>
      <c r="D344" s="51">
        <v>124.3</v>
      </c>
      <c r="E344" s="51">
        <v>48.9</v>
      </c>
      <c r="F344" s="115">
        <f t="shared" si="20"/>
        <v>39.340305711987128</v>
      </c>
      <c r="G344" s="145" t="s">
        <v>458</v>
      </c>
    </row>
    <row r="345" spans="1:9" s="93" customFormat="1" ht="80.25" customHeight="1" x14ac:dyDescent="0.25">
      <c r="A345" s="150" t="s">
        <v>25</v>
      </c>
      <c r="B345" s="150" t="s">
        <v>56</v>
      </c>
      <c r="C345" s="121" t="s">
        <v>19</v>
      </c>
      <c r="D345" s="68">
        <v>0</v>
      </c>
      <c r="E345" s="68">
        <v>0</v>
      </c>
      <c r="F345" s="115">
        <v>0</v>
      </c>
      <c r="G345" s="121"/>
      <c r="H345" s="92"/>
      <c r="I345" s="92"/>
    </row>
    <row r="346" spans="1:9" ht="78" customHeight="1" x14ac:dyDescent="0.25">
      <c r="A346" s="137" t="s">
        <v>27</v>
      </c>
      <c r="B346" s="119" t="s">
        <v>397</v>
      </c>
      <c r="C346" s="109" t="s">
        <v>19</v>
      </c>
      <c r="D346" s="51">
        <v>67.400000000000006</v>
      </c>
      <c r="E346" s="51">
        <v>66.5</v>
      </c>
      <c r="F346" s="115">
        <f t="shared" si="20"/>
        <v>98.664688427299694</v>
      </c>
      <c r="G346" s="109" t="s">
        <v>500</v>
      </c>
    </row>
    <row r="347" spans="1:9" ht="79.5" customHeight="1" x14ac:dyDescent="0.25">
      <c r="A347" s="119" t="s">
        <v>28</v>
      </c>
      <c r="B347" s="119" t="s">
        <v>258</v>
      </c>
      <c r="C347" s="109" t="s">
        <v>19</v>
      </c>
      <c r="D347" s="51">
        <v>100</v>
      </c>
      <c r="E347" s="51">
        <v>100</v>
      </c>
      <c r="F347" s="115">
        <f t="shared" si="20"/>
        <v>100</v>
      </c>
      <c r="G347" s="109" t="s">
        <v>575</v>
      </c>
    </row>
    <row r="348" spans="1:9" ht="84" customHeight="1" x14ac:dyDescent="0.25">
      <c r="A348" s="137" t="s">
        <v>30</v>
      </c>
      <c r="B348" s="137" t="s">
        <v>68</v>
      </c>
      <c r="C348" s="109" t="s">
        <v>19</v>
      </c>
      <c r="D348" s="51">
        <v>100</v>
      </c>
      <c r="E348" s="51">
        <v>0</v>
      </c>
      <c r="F348" s="115">
        <f t="shared" si="20"/>
        <v>0</v>
      </c>
      <c r="G348" s="109"/>
    </row>
    <row r="349" spans="1:9" ht="91.5" customHeight="1" x14ac:dyDescent="0.25">
      <c r="A349" s="113" t="s">
        <v>31</v>
      </c>
      <c r="B349" s="113" t="s">
        <v>220</v>
      </c>
      <c r="C349" s="109" t="s">
        <v>19</v>
      </c>
      <c r="D349" s="51">
        <v>5861.1</v>
      </c>
      <c r="E349" s="51">
        <v>2534.3000000000002</v>
      </c>
      <c r="F349" s="115">
        <f t="shared" si="20"/>
        <v>43.239323676442986</v>
      </c>
      <c r="G349" s="109" t="s">
        <v>407</v>
      </c>
    </row>
    <row r="350" spans="1:9" ht="52.5" customHeight="1" x14ac:dyDescent="0.25">
      <c r="A350" s="113" t="s">
        <v>32</v>
      </c>
      <c r="B350" s="113" t="s">
        <v>157</v>
      </c>
      <c r="C350" s="109" t="s">
        <v>19</v>
      </c>
      <c r="D350" s="51">
        <v>12455.6</v>
      </c>
      <c r="E350" s="51">
        <v>7005.7</v>
      </c>
      <c r="F350" s="115">
        <f t="shared" si="20"/>
        <v>56.245383602556274</v>
      </c>
      <c r="G350" s="109" t="s">
        <v>324</v>
      </c>
    </row>
    <row r="351" spans="1:9" ht="60.75" customHeight="1" x14ac:dyDescent="0.25">
      <c r="A351" s="119" t="s">
        <v>33</v>
      </c>
      <c r="B351" s="119" t="s">
        <v>91</v>
      </c>
      <c r="C351" s="109" t="s">
        <v>19</v>
      </c>
      <c r="D351" s="51">
        <v>14973.8</v>
      </c>
      <c r="E351" s="51">
        <v>6786.9</v>
      </c>
      <c r="F351" s="115">
        <f t="shared" si="20"/>
        <v>45.325167960036865</v>
      </c>
      <c r="G351" s="109" t="s">
        <v>425</v>
      </c>
    </row>
    <row r="352" spans="1:9" ht="60" customHeight="1" x14ac:dyDescent="0.25">
      <c r="A352" s="119" t="s">
        <v>34</v>
      </c>
      <c r="B352" s="119" t="s">
        <v>312</v>
      </c>
      <c r="C352" s="109" t="s">
        <v>19</v>
      </c>
      <c r="D352" s="51">
        <v>20.100000000000001</v>
      </c>
      <c r="E352" s="51">
        <v>20.100000000000001</v>
      </c>
      <c r="F352" s="115">
        <f t="shared" si="20"/>
        <v>100</v>
      </c>
      <c r="G352" s="109" t="s">
        <v>487</v>
      </c>
    </row>
    <row r="353" spans="1:9" ht="50.25" customHeight="1" x14ac:dyDescent="0.25">
      <c r="A353" s="177" t="s">
        <v>69</v>
      </c>
      <c r="B353" s="177"/>
      <c r="C353" s="120" t="s">
        <v>92</v>
      </c>
      <c r="D353" s="52">
        <f>SUM(D343:D352)</f>
        <v>33902.299999999996</v>
      </c>
      <c r="E353" s="52">
        <f>SUM(E343:E352)</f>
        <v>16677.299999999996</v>
      </c>
      <c r="F353" s="19">
        <f>E353/D353*100</f>
        <v>49.192237694787657</v>
      </c>
      <c r="G353" s="176"/>
    </row>
    <row r="354" spans="1:9" ht="50.25" customHeight="1" x14ac:dyDescent="0.25">
      <c r="A354" s="177"/>
      <c r="B354" s="177"/>
      <c r="C354" s="120" t="s">
        <v>132</v>
      </c>
      <c r="D354" s="52">
        <v>0</v>
      </c>
      <c r="E354" s="52">
        <v>0</v>
      </c>
      <c r="F354" s="19">
        <v>0</v>
      </c>
      <c r="G354" s="176"/>
    </row>
    <row r="355" spans="1:9" ht="50.25" customHeight="1" x14ac:dyDescent="0.25">
      <c r="A355" s="177"/>
      <c r="B355" s="177"/>
      <c r="C355" s="120" t="s">
        <v>18</v>
      </c>
      <c r="D355" s="52">
        <v>0</v>
      </c>
      <c r="E355" s="52">
        <v>0</v>
      </c>
      <c r="F355" s="19">
        <v>0</v>
      </c>
      <c r="G355" s="176"/>
    </row>
    <row r="356" spans="1:9" ht="50.25" customHeight="1" x14ac:dyDescent="0.25">
      <c r="A356" s="177"/>
      <c r="B356" s="177"/>
      <c r="C356" s="120" t="s">
        <v>19</v>
      </c>
      <c r="D356" s="52">
        <f>D343+D344+D345+D346+D347+D348+D349+D350+D351+D352</f>
        <v>33902.299999999996</v>
      </c>
      <c r="E356" s="52">
        <f>E343+E344+E345+E346+E347+E348+E349+E350+E351+E352</f>
        <v>16677.299999999996</v>
      </c>
      <c r="F356" s="19">
        <f>E356/D356*100</f>
        <v>49.192237694787657</v>
      </c>
      <c r="G356" s="176"/>
    </row>
    <row r="357" spans="1:9" ht="38.25" customHeight="1" x14ac:dyDescent="0.25">
      <c r="A357" s="182" t="s">
        <v>96</v>
      </c>
      <c r="B357" s="182"/>
      <c r="C357" s="182"/>
      <c r="D357" s="182"/>
      <c r="E357" s="182"/>
      <c r="F357" s="182"/>
      <c r="G357" s="182"/>
    </row>
    <row r="358" spans="1:9" s="93" customFormat="1" ht="83.25" customHeight="1" x14ac:dyDescent="0.25">
      <c r="A358" s="119" t="s">
        <v>23</v>
      </c>
      <c r="B358" s="119" t="s">
        <v>279</v>
      </c>
      <c r="C358" s="109" t="s">
        <v>19</v>
      </c>
      <c r="D358" s="51">
        <v>10</v>
      </c>
      <c r="E358" s="51">
        <v>0</v>
      </c>
      <c r="F358" s="115">
        <v>0</v>
      </c>
      <c r="G358" s="109"/>
      <c r="H358" s="92"/>
      <c r="I358" s="92"/>
    </row>
    <row r="359" spans="1:9" ht="90" customHeight="1" x14ac:dyDescent="0.25">
      <c r="A359" s="119" t="s">
        <v>25</v>
      </c>
      <c r="B359" s="119" t="s">
        <v>192</v>
      </c>
      <c r="C359" s="109" t="s">
        <v>19</v>
      </c>
      <c r="D359" s="51">
        <v>50</v>
      </c>
      <c r="E359" s="51">
        <v>0</v>
      </c>
      <c r="F359" s="115">
        <v>0</v>
      </c>
      <c r="G359" s="109"/>
    </row>
    <row r="360" spans="1:9" ht="87" customHeight="1" x14ac:dyDescent="0.25">
      <c r="A360" s="119" t="s">
        <v>29</v>
      </c>
      <c r="B360" s="119" t="s">
        <v>244</v>
      </c>
      <c r="C360" s="109" t="s">
        <v>19</v>
      </c>
      <c r="D360" s="51">
        <v>50</v>
      </c>
      <c r="E360" s="51">
        <v>0</v>
      </c>
      <c r="F360" s="115">
        <v>0</v>
      </c>
      <c r="G360" s="109"/>
    </row>
    <row r="361" spans="1:9" ht="87" customHeight="1" x14ac:dyDescent="0.25">
      <c r="A361" s="119" t="s">
        <v>26</v>
      </c>
      <c r="B361" s="119" t="s">
        <v>331</v>
      </c>
      <c r="C361" s="109" t="s">
        <v>19</v>
      </c>
      <c r="D361" s="51">
        <v>15</v>
      </c>
      <c r="E361" s="51">
        <v>0</v>
      </c>
      <c r="F361" s="115">
        <f t="shared" ref="F361:F365" si="21">E361/D361*100</f>
        <v>0</v>
      </c>
      <c r="G361" s="109"/>
    </row>
    <row r="362" spans="1:9" ht="81" customHeight="1" x14ac:dyDescent="0.25">
      <c r="A362" s="119" t="s">
        <v>27</v>
      </c>
      <c r="B362" s="119" t="s">
        <v>398</v>
      </c>
      <c r="C362" s="109" t="s">
        <v>19</v>
      </c>
      <c r="D362" s="51">
        <v>30</v>
      </c>
      <c r="E362" s="51">
        <v>0</v>
      </c>
      <c r="F362" s="115">
        <f t="shared" si="21"/>
        <v>0</v>
      </c>
      <c r="G362" s="96"/>
    </row>
    <row r="363" spans="1:9" ht="57" customHeight="1" x14ac:dyDescent="0.25">
      <c r="A363" s="119" t="s">
        <v>30</v>
      </c>
      <c r="B363" s="119" t="s">
        <v>144</v>
      </c>
      <c r="C363" s="109" t="s">
        <v>19</v>
      </c>
      <c r="D363" s="51">
        <v>10</v>
      </c>
      <c r="E363" s="51">
        <v>0</v>
      </c>
      <c r="F363" s="115">
        <f t="shared" si="21"/>
        <v>0</v>
      </c>
      <c r="G363" s="109"/>
    </row>
    <row r="364" spans="1:9" ht="80.25" customHeight="1" x14ac:dyDescent="0.25">
      <c r="A364" s="119" t="s">
        <v>31</v>
      </c>
      <c r="B364" s="119" t="s">
        <v>408</v>
      </c>
      <c r="C364" s="109" t="s">
        <v>19</v>
      </c>
      <c r="D364" s="51">
        <v>20</v>
      </c>
      <c r="E364" s="51">
        <v>0</v>
      </c>
      <c r="F364" s="115">
        <v>0</v>
      </c>
      <c r="G364" s="109"/>
    </row>
    <row r="365" spans="1:9" ht="83.25" customHeight="1" x14ac:dyDescent="0.25">
      <c r="A365" s="119" t="s">
        <v>32</v>
      </c>
      <c r="B365" s="119" t="s">
        <v>122</v>
      </c>
      <c r="C365" s="109" t="s">
        <v>19</v>
      </c>
      <c r="D365" s="51">
        <v>50</v>
      </c>
      <c r="E365" s="51">
        <v>0</v>
      </c>
      <c r="F365" s="115">
        <f t="shared" si="21"/>
        <v>0</v>
      </c>
      <c r="G365" s="109"/>
    </row>
    <row r="366" spans="1:9" ht="81" customHeight="1" x14ac:dyDescent="0.25">
      <c r="A366" s="119" t="s">
        <v>33</v>
      </c>
      <c r="B366" s="119" t="s">
        <v>200</v>
      </c>
      <c r="C366" s="109" t="s">
        <v>19</v>
      </c>
      <c r="D366" s="51">
        <v>0</v>
      </c>
      <c r="E366" s="51">
        <v>0</v>
      </c>
      <c r="F366" s="115">
        <v>0</v>
      </c>
      <c r="G366" s="109"/>
    </row>
    <row r="367" spans="1:9" ht="87" customHeight="1" x14ac:dyDescent="0.25">
      <c r="A367" s="119" t="s">
        <v>34</v>
      </c>
      <c r="B367" s="119" t="s">
        <v>313</v>
      </c>
      <c r="C367" s="109" t="s">
        <v>19</v>
      </c>
      <c r="D367" s="51">
        <v>1.7</v>
      </c>
      <c r="E367" s="51">
        <v>0</v>
      </c>
      <c r="F367" s="115">
        <v>0</v>
      </c>
      <c r="G367" s="109"/>
    </row>
    <row r="368" spans="1:9" ht="53.25" customHeight="1" x14ac:dyDescent="0.25">
      <c r="A368" s="177" t="s">
        <v>69</v>
      </c>
      <c r="B368" s="177"/>
      <c r="C368" s="120" t="s">
        <v>92</v>
      </c>
      <c r="D368" s="52">
        <f>SUM(D358:D367)</f>
        <v>236.7</v>
      </c>
      <c r="E368" s="52">
        <f>SUM(E358:E367)</f>
        <v>0</v>
      </c>
      <c r="F368" s="19">
        <f>E368/D368*100</f>
        <v>0</v>
      </c>
      <c r="G368" s="176"/>
    </row>
    <row r="369" spans="1:9" ht="53.25" customHeight="1" x14ac:dyDescent="0.25">
      <c r="A369" s="177"/>
      <c r="B369" s="177"/>
      <c r="C369" s="120" t="s">
        <v>132</v>
      </c>
      <c r="D369" s="52">
        <v>0</v>
      </c>
      <c r="E369" s="52">
        <v>0</v>
      </c>
      <c r="F369" s="19">
        <v>0</v>
      </c>
      <c r="G369" s="176"/>
    </row>
    <row r="370" spans="1:9" ht="53.25" customHeight="1" x14ac:dyDescent="0.25">
      <c r="A370" s="177"/>
      <c r="B370" s="177"/>
      <c r="C370" s="120" t="s">
        <v>18</v>
      </c>
      <c r="D370" s="52">
        <v>0</v>
      </c>
      <c r="E370" s="52">
        <v>0</v>
      </c>
      <c r="F370" s="19">
        <v>0</v>
      </c>
      <c r="G370" s="176"/>
    </row>
    <row r="371" spans="1:9" ht="53.25" customHeight="1" x14ac:dyDescent="0.25">
      <c r="A371" s="177"/>
      <c r="B371" s="177"/>
      <c r="C371" s="120" t="s">
        <v>19</v>
      </c>
      <c r="D371" s="52">
        <f>D359+D360+D362+D363+D364+D365+D367+D366+D358+D361</f>
        <v>236.7</v>
      </c>
      <c r="E371" s="52">
        <f>E359+E360+E362+E363+E364+E365+E367+E366+E358+E361</f>
        <v>0</v>
      </c>
      <c r="F371" s="19">
        <f>E371/D371*100</f>
        <v>0</v>
      </c>
      <c r="G371" s="176"/>
    </row>
    <row r="372" spans="1:9" ht="40.5" customHeight="1" x14ac:dyDescent="0.25">
      <c r="A372" s="182" t="s">
        <v>93</v>
      </c>
      <c r="B372" s="182"/>
      <c r="C372" s="182"/>
      <c r="D372" s="182"/>
      <c r="E372" s="182"/>
      <c r="F372" s="182"/>
      <c r="G372" s="182"/>
    </row>
    <row r="373" spans="1:9" ht="64.5" customHeight="1" x14ac:dyDescent="0.25">
      <c r="A373" s="119" t="s">
        <v>24</v>
      </c>
      <c r="B373" s="119" t="s">
        <v>342</v>
      </c>
      <c r="C373" s="109" t="s">
        <v>19</v>
      </c>
      <c r="D373" s="51">
        <v>15</v>
      </c>
      <c r="E373" s="51">
        <v>15</v>
      </c>
      <c r="F373" s="115">
        <f t="shared" ref="F373:F379" si="22">E373/D373*100</f>
        <v>100</v>
      </c>
      <c r="G373" s="109" t="s">
        <v>323</v>
      </c>
    </row>
    <row r="374" spans="1:9" s="93" customFormat="1" ht="108.75" customHeight="1" x14ac:dyDescent="0.25">
      <c r="A374" s="148" t="s">
        <v>29</v>
      </c>
      <c r="B374" s="148" t="s">
        <v>245</v>
      </c>
      <c r="C374" s="121" t="s">
        <v>19</v>
      </c>
      <c r="D374" s="68">
        <v>30</v>
      </c>
      <c r="E374" s="68">
        <v>0</v>
      </c>
      <c r="F374" s="115">
        <f t="shared" si="22"/>
        <v>0</v>
      </c>
      <c r="G374" s="109"/>
      <c r="H374" s="92"/>
      <c r="I374" s="92"/>
    </row>
    <row r="375" spans="1:9" ht="108.75" customHeight="1" x14ac:dyDescent="0.25">
      <c r="A375" s="119" t="s">
        <v>26</v>
      </c>
      <c r="B375" s="119" t="s">
        <v>143</v>
      </c>
      <c r="C375" s="109" t="s">
        <v>19</v>
      </c>
      <c r="D375" s="51">
        <v>35</v>
      </c>
      <c r="E375" s="51">
        <v>35</v>
      </c>
      <c r="F375" s="115">
        <f t="shared" si="22"/>
        <v>100</v>
      </c>
      <c r="G375" s="109" t="s">
        <v>535</v>
      </c>
    </row>
    <row r="376" spans="1:9" ht="108.75" customHeight="1" x14ac:dyDescent="0.25">
      <c r="A376" s="119" t="s">
        <v>28</v>
      </c>
      <c r="B376" s="119" t="s">
        <v>259</v>
      </c>
      <c r="C376" s="109" t="s">
        <v>19</v>
      </c>
      <c r="D376" s="51">
        <v>50</v>
      </c>
      <c r="E376" s="51">
        <v>0</v>
      </c>
      <c r="F376" s="115">
        <f t="shared" si="22"/>
        <v>0</v>
      </c>
      <c r="G376" s="96"/>
    </row>
    <row r="377" spans="1:9" ht="108.75" customHeight="1" x14ac:dyDescent="0.25">
      <c r="A377" s="119" t="s">
        <v>31</v>
      </c>
      <c r="B377" s="119" t="s">
        <v>221</v>
      </c>
      <c r="C377" s="109" t="s">
        <v>19</v>
      </c>
      <c r="D377" s="51">
        <v>50</v>
      </c>
      <c r="E377" s="51">
        <v>50</v>
      </c>
      <c r="F377" s="115">
        <f t="shared" si="22"/>
        <v>100</v>
      </c>
      <c r="G377" s="109" t="s">
        <v>193</v>
      </c>
    </row>
    <row r="378" spans="1:9" ht="83.25" customHeight="1" x14ac:dyDescent="0.25">
      <c r="A378" s="119" t="s">
        <v>32</v>
      </c>
      <c r="B378" s="119" t="s">
        <v>158</v>
      </c>
      <c r="C378" s="109" t="s">
        <v>19</v>
      </c>
      <c r="D378" s="51">
        <v>500</v>
      </c>
      <c r="E378" s="51">
        <v>400</v>
      </c>
      <c r="F378" s="115">
        <f t="shared" si="22"/>
        <v>80</v>
      </c>
      <c r="G378" s="109" t="s">
        <v>323</v>
      </c>
    </row>
    <row r="379" spans="1:9" ht="81" customHeight="1" x14ac:dyDescent="0.25">
      <c r="A379" s="119" t="s">
        <v>33</v>
      </c>
      <c r="B379" s="119" t="s">
        <v>90</v>
      </c>
      <c r="C379" s="109" t="s">
        <v>19</v>
      </c>
      <c r="D379" s="51">
        <v>189.6</v>
      </c>
      <c r="E379" s="51">
        <v>189.5</v>
      </c>
      <c r="F379" s="115">
        <f t="shared" si="22"/>
        <v>99.947257383966246</v>
      </c>
      <c r="G379" s="109" t="s">
        <v>426</v>
      </c>
    </row>
    <row r="380" spans="1:9" ht="51.75" customHeight="1" x14ac:dyDescent="0.25">
      <c r="A380" s="177" t="s">
        <v>69</v>
      </c>
      <c r="B380" s="177"/>
      <c r="C380" s="120" t="s">
        <v>92</v>
      </c>
      <c r="D380" s="52">
        <f>SUM(D373:D379)</f>
        <v>869.6</v>
      </c>
      <c r="E380" s="52">
        <f>SUM(E373:E379)</f>
        <v>689.5</v>
      </c>
      <c r="F380" s="19">
        <f>E380/D380*100</f>
        <v>79.289328426862923</v>
      </c>
      <c r="G380" s="176"/>
    </row>
    <row r="381" spans="1:9" ht="51.75" customHeight="1" x14ac:dyDescent="0.25">
      <c r="A381" s="177"/>
      <c r="B381" s="177"/>
      <c r="C381" s="120" t="s">
        <v>132</v>
      </c>
      <c r="D381" s="52">
        <v>0</v>
      </c>
      <c r="E381" s="52">
        <v>0</v>
      </c>
      <c r="F381" s="19">
        <v>0</v>
      </c>
      <c r="G381" s="176"/>
    </row>
    <row r="382" spans="1:9" ht="51.75" customHeight="1" x14ac:dyDescent="0.25">
      <c r="A382" s="177"/>
      <c r="B382" s="177"/>
      <c r="C382" s="120" t="s">
        <v>18</v>
      </c>
      <c r="D382" s="52">
        <v>0</v>
      </c>
      <c r="E382" s="52">
        <v>0</v>
      </c>
      <c r="F382" s="19">
        <v>0</v>
      </c>
      <c r="G382" s="176"/>
    </row>
    <row r="383" spans="1:9" ht="51.75" customHeight="1" x14ac:dyDescent="0.25">
      <c r="A383" s="177"/>
      <c r="B383" s="177"/>
      <c r="C383" s="120" t="s">
        <v>19</v>
      </c>
      <c r="D383" s="52">
        <f>D373+D374+D375+D376+D377+D378+D379</f>
        <v>869.6</v>
      </c>
      <c r="E383" s="52">
        <f>E373+E374+E375+E376+E377+E378+E379</f>
        <v>689.5</v>
      </c>
      <c r="F383" s="19">
        <f>E383/D383*100</f>
        <v>79.289328426862923</v>
      </c>
      <c r="G383" s="176"/>
    </row>
    <row r="384" spans="1:9" ht="31.5" customHeight="1" x14ac:dyDescent="0.25">
      <c r="A384" s="182" t="s">
        <v>52</v>
      </c>
      <c r="B384" s="182"/>
      <c r="C384" s="182"/>
      <c r="D384" s="182"/>
      <c r="E384" s="182"/>
      <c r="F384" s="182"/>
      <c r="G384" s="182"/>
    </row>
    <row r="385" spans="1:9" ht="81" customHeight="1" x14ac:dyDescent="0.25">
      <c r="A385" s="119" t="s">
        <v>33</v>
      </c>
      <c r="B385" s="119" t="s">
        <v>89</v>
      </c>
      <c r="C385" s="109" t="s">
        <v>19</v>
      </c>
      <c r="D385" s="51">
        <v>1041.9000000000001</v>
      </c>
      <c r="E385" s="51">
        <v>355</v>
      </c>
      <c r="F385" s="115">
        <f>E385/D385*100</f>
        <v>34.072367789615122</v>
      </c>
      <c r="G385" s="109" t="s">
        <v>549</v>
      </c>
    </row>
    <row r="386" spans="1:9" ht="27" customHeight="1" x14ac:dyDescent="0.25">
      <c r="A386" s="177" t="s">
        <v>69</v>
      </c>
      <c r="B386" s="177"/>
      <c r="C386" s="120" t="s">
        <v>92</v>
      </c>
      <c r="D386" s="52">
        <f>SUM(D385:D385)</f>
        <v>1041.9000000000001</v>
      </c>
      <c r="E386" s="52">
        <f>SUM(E385:E385)</f>
        <v>355</v>
      </c>
      <c r="F386" s="19">
        <f>E386/D386*100</f>
        <v>34.072367789615122</v>
      </c>
      <c r="G386" s="176"/>
    </row>
    <row r="387" spans="1:9" ht="27" customHeight="1" x14ac:dyDescent="0.25">
      <c r="A387" s="177"/>
      <c r="B387" s="177"/>
      <c r="C387" s="120" t="s">
        <v>132</v>
      </c>
      <c r="D387" s="52">
        <v>0</v>
      </c>
      <c r="E387" s="52">
        <v>0</v>
      </c>
      <c r="F387" s="19">
        <v>0</v>
      </c>
      <c r="G387" s="176"/>
    </row>
    <row r="388" spans="1:9" ht="27" customHeight="1" x14ac:dyDescent="0.25">
      <c r="A388" s="177"/>
      <c r="B388" s="177"/>
      <c r="C388" s="120" t="s">
        <v>18</v>
      </c>
      <c r="D388" s="52">
        <v>0</v>
      </c>
      <c r="E388" s="52">
        <v>0</v>
      </c>
      <c r="F388" s="19">
        <v>0</v>
      </c>
      <c r="G388" s="176"/>
    </row>
    <row r="389" spans="1:9" ht="27" customHeight="1" x14ac:dyDescent="0.25">
      <c r="A389" s="177"/>
      <c r="B389" s="177"/>
      <c r="C389" s="120" t="s">
        <v>19</v>
      </c>
      <c r="D389" s="52">
        <f>D385</f>
        <v>1041.9000000000001</v>
      </c>
      <c r="E389" s="52">
        <f>E385</f>
        <v>355</v>
      </c>
      <c r="F389" s="19">
        <f t="shared" ref="F389:F393" si="23">E389/D389*100</f>
        <v>34.072367789615122</v>
      </c>
      <c r="G389" s="176"/>
    </row>
    <row r="390" spans="1:9" s="83" customFormat="1" ht="27" customHeight="1" x14ac:dyDescent="0.25">
      <c r="A390" s="188" t="s">
        <v>196</v>
      </c>
      <c r="B390" s="189"/>
      <c r="C390" s="23" t="s">
        <v>92</v>
      </c>
      <c r="D390" s="53">
        <f t="shared" ref="D390:E393" si="24">D65+D78+D110+D127+D156+D173+D213+D227+D236+D248+D270+D284+D299+D338+D353+D368+D380+D386</f>
        <v>1436156.3000000003</v>
      </c>
      <c r="E390" s="53">
        <f t="shared" si="24"/>
        <v>581836.30000000005</v>
      </c>
      <c r="F390" s="24">
        <f t="shared" si="23"/>
        <v>40.513438544258726</v>
      </c>
      <c r="G390" s="25"/>
      <c r="H390" s="82"/>
      <c r="I390" s="82"/>
    </row>
    <row r="391" spans="1:9" s="83" customFormat="1" ht="51.75" customHeight="1" x14ac:dyDescent="0.25">
      <c r="A391" s="190"/>
      <c r="B391" s="191"/>
      <c r="C391" s="23" t="s">
        <v>132</v>
      </c>
      <c r="D391" s="53">
        <f t="shared" si="24"/>
        <v>106973.5</v>
      </c>
      <c r="E391" s="53">
        <f t="shared" si="24"/>
        <v>48742.1</v>
      </c>
      <c r="F391" s="24">
        <f t="shared" si="23"/>
        <v>45.564649188817789</v>
      </c>
      <c r="G391" s="25"/>
      <c r="H391" s="82"/>
      <c r="I391" s="82"/>
    </row>
    <row r="392" spans="1:9" s="83" customFormat="1" ht="57.75" customHeight="1" x14ac:dyDescent="0.25">
      <c r="A392" s="190"/>
      <c r="B392" s="191"/>
      <c r="C392" s="23" t="s">
        <v>18</v>
      </c>
      <c r="D392" s="53">
        <f t="shared" si="24"/>
        <v>132324.79999999999</v>
      </c>
      <c r="E392" s="53">
        <f t="shared" si="24"/>
        <v>6386.9</v>
      </c>
      <c r="F392" s="24">
        <f t="shared" si="23"/>
        <v>4.8266840380639158</v>
      </c>
      <c r="G392" s="25"/>
      <c r="H392" s="82"/>
      <c r="I392" s="82"/>
    </row>
    <row r="393" spans="1:9" s="83" customFormat="1" ht="54" customHeight="1" x14ac:dyDescent="0.25">
      <c r="A393" s="190"/>
      <c r="B393" s="191"/>
      <c r="C393" s="23" t="s">
        <v>19</v>
      </c>
      <c r="D393" s="53">
        <f t="shared" si="24"/>
        <v>1196857.9999999998</v>
      </c>
      <c r="E393" s="53">
        <f t="shared" si="24"/>
        <v>526707.29999999993</v>
      </c>
      <c r="F393" s="24">
        <f t="shared" si="23"/>
        <v>44.007501307590374</v>
      </c>
      <c r="G393" s="25"/>
      <c r="H393" s="82"/>
      <c r="I393" s="82"/>
    </row>
    <row r="394" spans="1:9" s="85" customFormat="1" ht="27" customHeight="1" x14ac:dyDescent="0.25">
      <c r="A394" s="187" t="s">
        <v>100</v>
      </c>
      <c r="B394" s="187"/>
      <c r="C394" s="187"/>
      <c r="D394" s="187"/>
      <c r="E394" s="187"/>
      <c r="F394" s="187"/>
      <c r="G394" s="187"/>
      <c r="H394" s="84"/>
      <c r="I394" s="84"/>
    </row>
    <row r="395" spans="1:9" s="93" customFormat="1" ht="27" customHeight="1" x14ac:dyDescent="0.25">
      <c r="A395" s="186" t="s">
        <v>1</v>
      </c>
      <c r="B395" s="186"/>
      <c r="C395" s="121" t="s">
        <v>131</v>
      </c>
      <c r="D395" s="91">
        <v>0</v>
      </c>
      <c r="E395" s="91">
        <v>0</v>
      </c>
      <c r="F395" s="115">
        <v>0</v>
      </c>
      <c r="G395" s="192"/>
      <c r="H395" s="92"/>
      <c r="I395" s="92"/>
    </row>
    <row r="396" spans="1:9" ht="27" customHeight="1" x14ac:dyDescent="0.25">
      <c r="A396" s="186"/>
      <c r="B396" s="186"/>
      <c r="C396" s="109" t="s">
        <v>18</v>
      </c>
      <c r="D396" s="94">
        <v>0</v>
      </c>
      <c r="E396" s="94">
        <v>0</v>
      </c>
      <c r="F396" s="115">
        <v>0</v>
      </c>
      <c r="G396" s="192"/>
    </row>
    <row r="397" spans="1:9" ht="27" customHeight="1" x14ac:dyDescent="0.25">
      <c r="A397" s="186"/>
      <c r="B397" s="186"/>
      <c r="C397" s="109" t="s">
        <v>19</v>
      </c>
      <c r="D397" s="51">
        <f>D6+D7+D8+D9+D70+D83+D132+D161+D178+D179+D253+D289+D304+D343+D358+D305</f>
        <v>32777.4</v>
      </c>
      <c r="E397" s="51">
        <f>E6+E7+E8+E9+E70+E83+E132+E161+E178+E179+E253+E289+E304+E343+E358+E305</f>
        <v>14685.9</v>
      </c>
      <c r="F397" s="115">
        <f t="shared" ref="F397:F402" si="25">E397/D397*100</f>
        <v>44.804957074081528</v>
      </c>
      <c r="G397" s="192"/>
    </row>
    <row r="398" spans="1:9" s="87" customFormat="1" ht="30" customHeight="1" x14ac:dyDescent="0.25">
      <c r="A398" s="186"/>
      <c r="B398" s="186"/>
      <c r="C398" s="55" t="s">
        <v>21</v>
      </c>
      <c r="D398" s="56">
        <f>D395+D396+D397</f>
        <v>32777.4</v>
      </c>
      <c r="E398" s="56">
        <f>E395+E396+E397</f>
        <v>14685.9</v>
      </c>
      <c r="F398" s="57">
        <f t="shared" si="25"/>
        <v>44.804957074081528</v>
      </c>
      <c r="G398" s="58"/>
      <c r="H398" s="86"/>
      <c r="I398" s="86"/>
    </row>
    <row r="399" spans="1:9" s="93" customFormat="1" ht="27" customHeight="1" x14ac:dyDescent="0.25">
      <c r="A399" s="186" t="s">
        <v>0</v>
      </c>
      <c r="B399" s="186"/>
      <c r="C399" s="121" t="s">
        <v>131</v>
      </c>
      <c r="D399" s="91">
        <v>0</v>
      </c>
      <c r="E399" s="91">
        <v>0</v>
      </c>
      <c r="F399" s="115">
        <v>0</v>
      </c>
      <c r="G399" s="192"/>
      <c r="H399" s="92"/>
      <c r="I399" s="92"/>
    </row>
    <row r="400" spans="1:9" ht="27" customHeight="1" x14ac:dyDescent="0.25">
      <c r="A400" s="186"/>
      <c r="B400" s="186"/>
      <c r="C400" s="109" t="s">
        <v>18</v>
      </c>
      <c r="D400" s="91">
        <f>D180+D306</f>
        <v>14080</v>
      </c>
      <c r="E400" s="91">
        <f>E180+E306</f>
        <v>580</v>
      </c>
      <c r="F400" s="115">
        <f t="shared" si="25"/>
        <v>4.1193181818181817</v>
      </c>
      <c r="G400" s="192"/>
    </row>
    <row r="401" spans="1:9" ht="27" customHeight="1" x14ac:dyDescent="0.25">
      <c r="A401" s="186"/>
      <c r="B401" s="186"/>
      <c r="C401" s="109" t="s">
        <v>19</v>
      </c>
      <c r="D401" s="51">
        <f>D10+D11+D12+D84+D133+D162+D181+D290+D307+D344+D373+D254</f>
        <v>45108.1</v>
      </c>
      <c r="E401" s="51">
        <f>E10+E11+E12+E84+E133+E162+E181+E290+E307+E344+E373+E254</f>
        <v>18815</v>
      </c>
      <c r="F401" s="115">
        <f t="shared" si="25"/>
        <v>41.710912230841025</v>
      </c>
      <c r="G401" s="192"/>
    </row>
    <row r="402" spans="1:9" s="87" customFormat="1" ht="27" customHeight="1" x14ac:dyDescent="0.25">
      <c r="A402" s="186"/>
      <c r="B402" s="186"/>
      <c r="C402" s="58" t="s">
        <v>21</v>
      </c>
      <c r="D402" s="56">
        <f>D399+D400+D401</f>
        <v>59188.1</v>
      </c>
      <c r="E402" s="56">
        <f>E399+E400+E401</f>
        <v>19395</v>
      </c>
      <c r="F402" s="57">
        <f t="shared" si="25"/>
        <v>32.768411217795467</v>
      </c>
      <c r="G402" s="58"/>
      <c r="H402" s="86"/>
      <c r="I402" s="86"/>
    </row>
    <row r="403" spans="1:9" s="93" customFormat="1" ht="27" customHeight="1" x14ac:dyDescent="0.25">
      <c r="A403" s="186" t="s">
        <v>2</v>
      </c>
      <c r="B403" s="186"/>
      <c r="C403" s="121" t="s">
        <v>131</v>
      </c>
      <c r="D403" s="91">
        <v>0</v>
      </c>
      <c r="E403" s="91">
        <v>0</v>
      </c>
      <c r="F403" s="115">
        <v>0</v>
      </c>
      <c r="G403" s="192"/>
      <c r="H403" s="92"/>
      <c r="I403" s="92"/>
    </row>
    <row r="404" spans="1:9" ht="27" customHeight="1" x14ac:dyDescent="0.25">
      <c r="A404" s="186"/>
      <c r="B404" s="186"/>
      <c r="C404" s="109" t="s">
        <v>18</v>
      </c>
      <c r="D404" s="94">
        <f>D184+D308+D255+D183</f>
        <v>45546.299999999996</v>
      </c>
      <c r="E404" s="94">
        <f>E184+E308+E255+E183</f>
        <v>0</v>
      </c>
      <c r="F404" s="115">
        <f>E404/D404*100</f>
        <v>0</v>
      </c>
      <c r="G404" s="192"/>
    </row>
    <row r="405" spans="1:9" ht="27" customHeight="1" x14ac:dyDescent="0.25">
      <c r="A405" s="186"/>
      <c r="B405" s="186"/>
      <c r="C405" s="109" t="s">
        <v>19</v>
      </c>
      <c r="D405" s="51">
        <f>D13+D14+D15+D16+D85+D134+D163+D185+D291+D309+D310+D311+D345+D359+D257+D256</f>
        <v>79178.899999999994</v>
      </c>
      <c r="E405" s="51">
        <f>E13+E14+E15+E16+E85+E134+E163+E185+E291+E309+E310+E311+E345+E359+E257+E256</f>
        <v>46821</v>
      </c>
      <c r="F405" s="115">
        <f>E405/D405*100</f>
        <v>59.133178157312116</v>
      </c>
      <c r="G405" s="192"/>
    </row>
    <row r="406" spans="1:9" s="87" customFormat="1" ht="27" customHeight="1" x14ac:dyDescent="0.25">
      <c r="A406" s="186"/>
      <c r="B406" s="186"/>
      <c r="C406" s="55" t="s">
        <v>21</v>
      </c>
      <c r="D406" s="56">
        <f>D403+D404+D405</f>
        <v>124725.19999999998</v>
      </c>
      <c r="E406" s="56">
        <f>E403+E404+E405</f>
        <v>46821</v>
      </c>
      <c r="F406" s="57">
        <f>E406/D406*100</f>
        <v>37.539326455279294</v>
      </c>
      <c r="G406" s="58"/>
      <c r="H406" s="86"/>
      <c r="I406" s="86"/>
    </row>
    <row r="407" spans="1:9" ht="27" customHeight="1" x14ac:dyDescent="0.25">
      <c r="A407" s="186" t="s">
        <v>3</v>
      </c>
      <c r="B407" s="186"/>
      <c r="C407" s="121" t="s">
        <v>131</v>
      </c>
      <c r="D407" s="91">
        <v>0</v>
      </c>
      <c r="E407" s="91">
        <v>0</v>
      </c>
      <c r="F407" s="115">
        <v>0</v>
      </c>
      <c r="G407" s="176"/>
    </row>
    <row r="408" spans="1:9" ht="27" customHeight="1" x14ac:dyDescent="0.25">
      <c r="A408" s="186"/>
      <c r="B408" s="186"/>
      <c r="C408" s="109" t="s">
        <v>18</v>
      </c>
      <c r="D408" s="94">
        <v>0</v>
      </c>
      <c r="E408" s="94">
        <v>0</v>
      </c>
      <c r="F408" s="115">
        <v>0</v>
      </c>
      <c r="G408" s="176"/>
    </row>
    <row r="409" spans="1:9" ht="27" customHeight="1" x14ac:dyDescent="0.25">
      <c r="A409" s="186"/>
      <c r="B409" s="186"/>
      <c r="C409" s="109" t="s">
        <v>19</v>
      </c>
      <c r="D409" s="51">
        <f>D17+D18+D19+D20+D21+D22+D71+D86+D115+D136+D137+D164+D187+D188+D241+D242+D258+D275+D292+D312+D313+D360+D374</f>
        <v>69763.399999999994</v>
      </c>
      <c r="E409" s="51">
        <f>E17+E18+E19+E20+E21+E22+E71+E86+E115+E136+E137+E164+E187+E188+E241+E242+E258+E275+E292+E312+E313+E360+E374</f>
        <v>27569.1</v>
      </c>
      <c r="F409" s="115">
        <f>E409/D409*100</f>
        <v>39.517999409432456</v>
      </c>
      <c r="G409" s="176"/>
    </row>
    <row r="410" spans="1:9" s="87" customFormat="1" ht="27" customHeight="1" x14ac:dyDescent="0.25">
      <c r="A410" s="186"/>
      <c r="B410" s="186"/>
      <c r="C410" s="55" t="s">
        <v>21</v>
      </c>
      <c r="D410" s="56">
        <f>D407+D408+D409</f>
        <v>69763.399999999994</v>
      </c>
      <c r="E410" s="56">
        <f>E407+E408+E409</f>
        <v>27569.1</v>
      </c>
      <c r="F410" s="57">
        <f>E410/D410*100</f>
        <v>39.517999409432456</v>
      </c>
      <c r="G410" s="58"/>
      <c r="H410" s="86"/>
      <c r="I410" s="86"/>
    </row>
    <row r="411" spans="1:9" ht="27" customHeight="1" x14ac:dyDescent="0.25">
      <c r="A411" s="186" t="s">
        <v>8</v>
      </c>
      <c r="B411" s="186"/>
      <c r="C411" s="121" t="s">
        <v>131</v>
      </c>
      <c r="D411" s="91">
        <v>0</v>
      </c>
      <c r="E411" s="91">
        <v>0</v>
      </c>
      <c r="F411" s="115">
        <v>0</v>
      </c>
      <c r="G411" s="176"/>
    </row>
    <row r="412" spans="1:9" ht="27" customHeight="1" x14ac:dyDescent="0.25">
      <c r="A412" s="186"/>
      <c r="B412" s="186"/>
      <c r="C412" s="109" t="s">
        <v>18</v>
      </c>
      <c r="D412" s="94">
        <f>D193+D218</f>
        <v>3855.8</v>
      </c>
      <c r="E412" s="94">
        <f>E193+E218</f>
        <v>1055.8</v>
      </c>
      <c r="F412" s="115">
        <f>E412/D412*100</f>
        <v>27.382125628922658</v>
      </c>
      <c r="G412" s="176"/>
    </row>
    <row r="413" spans="1:9" ht="27" customHeight="1" x14ac:dyDescent="0.25">
      <c r="A413" s="186"/>
      <c r="B413" s="186"/>
      <c r="C413" s="109" t="s">
        <v>19</v>
      </c>
      <c r="D413" s="51">
        <f>D28+D29+D30+D73+D90+D91+D92+D93+D117+D139+D140+D166+D194+D195+D219+D232+D243+D244+D260+D294+D319+D320+D346+D362+D31</f>
        <v>30841.799999999996</v>
      </c>
      <c r="E413" s="51">
        <f>E28+E29+E30+E73+E90+E91+E92+E93+E117+E139+E140+E166+E194+E195+E219+E232+E243+E244+E260+E294+E319+E320+E346+E362+E31</f>
        <v>14060.5</v>
      </c>
      <c r="F413" s="115">
        <f>E413/D413*100</f>
        <v>45.589103100337859</v>
      </c>
      <c r="G413" s="176"/>
    </row>
    <row r="414" spans="1:9" s="87" customFormat="1" ht="27" customHeight="1" x14ac:dyDescent="0.25">
      <c r="A414" s="186"/>
      <c r="B414" s="186"/>
      <c r="C414" s="55" t="s">
        <v>21</v>
      </c>
      <c r="D414" s="56">
        <f>D411+D412+D413</f>
        <v>34697.599999999999</v>
      </c>
      <c r="E414" s="56">
        <f>E411+E412+E413</f>
        <v>15116.3</v>
      </c>
      <c r="F414" s="57">
        <f>E414/D414*100</f>
        <v>43.565837406621782</v>
      </c>
      <c r="G414" s="58"/>
      <c r="H414" s="86"/>
      <c r="I414" s="86"/>
    </row>
    <row r="415" spans="1:9" ht="27" customHeight="1" x14ac:dyDescent="0.25">
      <c r="A415" s="186" t="s">
        <v>9</v>
      </c>
      <c r="B415" s="186"/>
      <c r="C415" s="121" t="s">
        <v>131</v>
      </c>
      <c r="D415" s="91">
        <f>D314</f>
        <v>2340</v>
      </c>
      <c r="E415" s="91">
        <f>E314</f>
        <v>2340</v>
      </c>
      <c r="F415" s="115">
        <f t="shared" ref="F415:F416" si="26">E415/D415*100</f>
        <v>100</v>
      </c>
      <c r="G415" s="176"/>
    </row>
    <row r="416" spans="1:9" ht="27" customHeight="1" x14ac:dyDescent="0.25">
      <c r="A416" s="186"/>
      <c r="B416" s="186"/>
      <c r="C416" s="109" t="s">
        <v>18</v>
      </c>
      <c r="D416" s="94">
        <f>D190+D315</f>
        <v>2272.6</v>
      </c>
      <c r="E416" s="94">
        <f>E190+E315</f>
        <v>1204.5999999999999</v>
      </c>
      <c r="F416" s="115">
        <f t="shared" si="26"/>
        <v>53.005368300624831</v>
      </c>
      <c r="G416" s="176"/>
    </row>
    <row r="417" spans="1:9" ht="27" customHeight="1" x14ac:dyDescent="0.25">
      <c r="A417" s="186"/>
      <c r="B417" s="186"/>
      <c r="C417" s="109" t="s">
        <v>19</v>
      </c>
      <c r="D417" s="51">
        <f>D23+D24+D25+D26+D27+D72+D87+D88+D89+D116+D138+D165+D189+D191+D192+D259+D293+D316+D317+D318+D375+D361</f>
        <v>57534.200000000004</v>
      </c>
      <c r="E417" s="51">
        <f>E23+E24+E25+E26+E27+E72+E87+E88+E89+E116+E138+E165+E189+E191+E192+E259+E293+E316+E317+E318+E375+E361</f>
        <v>28143.4</v>
      </c>
      <c r="F417" s="115">
        <f>E417/D417*100</f>
        <v>48.915949122435002</v>
      </c>
      <c r="G417" s="176"/>
    </row>
    <row r="418" spans="1:9" s="87" customFormat="1" ht="27" customHeight="1" x14ac:dyDescent="0.25">
      <c r="A418" s="186"/>
      <c r="B418" s="186"/>
      <c r="C418" s="55" t="s">
        <v>21</v>
      </c>
      <c r="D418" s="56">
        <f>D415+D416+D417</f>
        <v>62146.8</v>
      </c>
      <c r="E418" s="56">
        <f>E415+E416+E417</f>
        <v>31688</v>
      </c>
      <c r="F418" s="57">
        <f>E418/D418*100</f>
        <v>50.988948747159945</v>
      </c>
      <c r="G418" s="58"/>
      <c r="H418" s="86"/>
      <c r="I418" s="86"/>
    </row>
    <row r="419" spans="1:9" ht="27" customHeight="1" x14ac:dyDescent="0.25">
      <c r="A419" s="186" t="s">
        <v>7</v>
      </c>
      <c r="B419" s="186"/>
      <c r="C419" s="121" t="s">
        <v>131</v>
      </c>
      <c r="D419" s="91">
        <v>0</v>
      </c>
      <c r="E419" s="91">
        <v>0</v>
      </c>
      <c r="F419" s="115">
        <v>0</v>
      </c>
      <c r="G419" s="176"/>
    </row>
    <row r="420" spans="1:9" ht="27" customHeight="1" x14ac:dyDescent="0.25">
      <c r="A420" s="186"/>
      <c r="B420" s="186"/>
      <c r="C420" s="109" t="s">
        <v>18</v>
      </c>
      <c r="D420" s="94">
        <f>D197+D141</f>
        <v>56950.2</v>
      </c>
      <c r="E420" s="94">
        <f>E197+E141</f>
        <v>0</v>
      </c>
      <c r="F420" s="115">
        <f>E420/D420*100</f>
        <v>0</v>
      </c>
      <c r="G420" s="176"/>
    </row>
    <row r="421" spans="1:9" ht="27" customHeight="1" x14ac:dyDescent="0.25">
      <c r="A421" s="186"/>
      <c r="B421" s="186"/>
      <c r="C421" s="109" t="s">
        <v>19</v>
      </c>
      <c r="D421" s="51">
        <f>D32+D33+D34+D35+D74+D94+D95+D96+D118+D143+D144+D167+D196+D198+D261+D321+D322+D347+D376+D199+D142</f>
        <v>61587.6</v>
      </c>
      <c r="E421" s="51">
        <f>E32+E33+E34+E35+E74+E94+E95+E96+E118+E143+E144+E167+E196+E198+E261+E321+E322+E347+E376+E199+E142</f>
        <v>23804.3</v>
      </c>
      <c r="F421" s="115">
        <f>E421/D421*100</f>
        <v>38.65112457702525</v>
      </c>
      <c r="G421" s="176"/>
    </row>
    <row r="422" spans="1:9" s="87" customFormat="1" ht="27" customHeight="1" x14ac:dyDescent="0.25">
      <c r="A422" s="186"/>
      <c r="B422" s="186"/>
      <c r="C422" s="55" t="s">
        <v>21</v>
      </c>
      <c r="D422" s="56">
        <f>D419+D420+D421</f>
        <v>118537.79999999999</v>
      </c>
      <c r="E422" s="56">
        <f>E419+E420+E421</f>
        <v>23804.3</v>
      </c>
      <c r="F422" s="57">
        <f>E422/D422*100</f>
        <v>20.081611097894513</v>
      </c>
      <c r="G422" s="58"/>
      <c r="H422" s="86"/>
      <c r="I422" s="86"/>
    </row>
    <row r="423" spans="1:9" ht="31.5" customHeight="1" x14ac:dyDescent="0.25">
      <c r="A423" s="186" t="s">
        <v>4</v>
      </c>
      <c r="B423" s="186"/>
      <c r="C423" s="121" t="s">
        <v>131</v>
      </c>
      <c r="D423" s="91">
        <v>0</v>
      </c>
      <c r="E423" s="91">
        <v>0</v>
      </c>
      <c r="F423" s="115">
        <v>0</v>
      </c>
      <c r="G423" s="176"/>
    </row>
    <row r="424" spans="1:9" ht="27" customHeight="1" x14ac:dyDescent="0.25">
      <c r="A424" s="186"/>
      <c r="B424" s="186"/>
      <c r="C424" s="109" t="s">
        <v>18</v>
      </c>
      <c r="D424" s="94">
        <f>D201</f>
        <v>531.1</v>
      </c>
      <c r="E424" s="94">
        <f>E201</f>
        <v>531.1</v>
      </c>
      <c r="F424" s="115">
        <f>E424/D424*100</f>
        <v>100</v>
      </c>
      <c r="G424" s="176"/>
    </row>
    <row r="425" spans="1:9" ht="27" customHeight="1" x14ac:dyDescent="0.25">
      <c r="A425" s="186"/>
      <c r="B425" s="186"/>
      <c r="C425" s="109" t="s">
        <v>19</v>
      </c>
      <c r="D425" s="51">
        <f>D36+D37+D38+D40+D41+D97+D98+D145+D146+D168+D200+D202+D262+D295+D323+D324+D348+D363+D39</f>
        <v>56272.3</v>
      </c>
      <c r="E425" s="51">
        <f>E36+E37+E38+E40+E41+E97+E98+E145+E146+E168+E200+E202+E262+E295+E323+E324+E348+E363+E39</f>
        <v>26696.2</v>
      </c>
      <c r="F425" s="115">
        <f t="shared" ref="F425:F430" si="27">E425/D425*100</f>
        <v>47.441103349249985</v>
      </c>
      <c r="G425" s="176"/>
    </row>
    <row r="426" spans="1:9" s="87" customFormat="1" ht="27" customHeight="1" x14ac:dyDescent="0.25">
      <c r="A426" s="186"/>
      <c r="B426" s="186"/>
      <c r="C426" s="55" t="s">
        <v>21</v>
      </c>
      <c r="D426" s="56">
        <f>D423+D424+D425</f>
        <v>56803.4</v>
      </c>
      <c r="E426" s="56">
        <f>E423+E424+E425</f>
        <v>27227.3</v>
      </c>
      <c r="F426" s="57">
        <f t="shared" si="27"/>
        <v>47.932518123915116</v>
      </c>
      <c r="G426" s="58"/>
      <c r="H426" s="86"/>
      <c r="I426" s="86"/>
    </row>
    <row r="427" spans="1:9" ht="27" customHeight="1" x14ac:dyDescent="0.25">
      <c r="A427" s="186" t="s">
        <v>5</v>
      </c>
      <c r="B427" s="186"/>
      <c r="C427" s="121" t="s">
        <v>131</v>
      </c>
      <c r="D427" s="91">
        <v>0</v>
      </c>
      <c r="E427" s="91">
        <v>0</v>
      </c>
      <c r="F427" s="115">
        <v>0</v>
      </c>
      <c r="G427" s="170"/>
    </row>
    <row r="428" spans="1:9" ht="27" customHeight="1" x14ac:dyDescent="0.25">
      <c r="A428" s="186"/>
      <c r="B428" s="186"/>
      <c r="C428" s="109" t="s">
        <v>18</v>
      </c>
      <c r="D428" s="94">
        <v>0</v>
      </c>
      <c r="E428" s="94">
        <v>0</v>
      </c>
      <c r="F428" s="115">
        <v>0</v>
      </c>
      <c r="G428" s="185"/>
    </row>
    <row r="429" spans="1:9" ht="27" customHeight="1" x14ac:dyDescent="0.25">
      <c r="A429" s="186"/>
      <c r="B429" s="186"/>
      <c r="C429" s="109" t="s">
        <v>19</v>
      </c>
      <c r="D429" s="51">
        <f>D42+D43+D44+D45+D46+D47+D99+D100+D119+D147+D169+D203+D263+D325+D326+D349+D364+D377+D204+D205</f>
        <v>69175.399999999994</v>
      </c>
      <c r="E429" s="51">
        <f>E42+E43+E44+E45+E46+E47+E99+E100+E119+E147+E169+E203+E263+E325+E326+E349+E364+E377+E204+E205</f>
        <v>28267.8</v>
      </c>
      <c r="F429" s="115">
        <f t="shared" si="27"/>
        <v>40.863948744784999</v>
      </c>
      <c r="G429" s="185"/>
    </row>
    <row r="430" spans="1:9" s="87" customFormat="1" ht="27" customHeight="1" x14ac:dyDescent="0.25">
      <c r="A430" s="186"/>
      <c r="B430" s="186"/>
      <c r="C430" s="55" t="s">
        <v>21</v>
      </c>
      <c r="D430" s="56">
        <f>D427+D428+D429</f>
        <v>69175.399999999994</v>
      </c>
      <c r="E430" s="56">
        <f>E427+E428+E429</f>
        <v>28267.8</v>
      </c>
      <c r="F430" s="57">
        <f t="shared" si="27"/>
        <v>40.863948744784999</v>
      </c>
      <c r="G430" s="58"/>
      <c r="H430" s="86"/>
      <c r="I430" s="86"/>
    </row>
    <row r="431" spans="1:9" ht="27" customHeight="1" x14ac:dyDescent="0.25">
      <c r="A431" s="186" t="s">
        <v>6</v>
      </c>
      <c r="B431" s="186"/>
      <c r="C431" s="121" t="s">
        <v>131</v>
      </c>
      <c r="D431" s="91">
        <v>0</v>
      </c>
      <c r="E431" s="91">
        <v>0</v>
      </c>
      <c r="F431" s="115">
        <v>0</v>
      </c>
      <c r="G431" s="176"/>
    </row>
    <row r="432" spans="1:9" ht="27" customHeight="1" x14ac:dyDescent="0.25">
      <c r="A432" s="186"/>
      <c r="B432" s="186"/>
      <c r="C432" s="109" t="s">
        <v>18</v>
      </c>
      <c r="D432" s="94">
        <f>D206</f>
        <v>212.5</v>
      </c>
      <c r="E432" s="94">
        <f>E206</f>
        <v>63.8</v>
      </c>
      <c r="F432" s="115">
        <f t="shared" ref="F432:F446" si="28">E432/D432*100</f>
        <v>30.023529411764706</v>
      </c>
      <c r="G432" s="176"/>
    </row>
    <row r="433" spans="1:9" ht="27" customHeight="1" x14ac:dyDescent="0.25">
      <c r="A433" s="186"/>
      <c r="B433" s="186"/>
      <c r="C433" s="109" t="s">
        <v>19</v>
      </c>
      <c r="D433" s="51">
        <f>D48+D49+D50+D51+D52+D53+D75+D101+D102+D103+D120+D148+D170+D207+D208+D220+D233+D245+D264+D296+D327+D328+D350+D365+D378</f>
        <v>305407.69999999995</v>
      </c>
      <c r="E433" s="51">
        <f>E48+E49+E50+E51+E52+E53+E75+E101+E102+E103+E120+E148+E170+E207+E208+E220+E233+E245+E264+E296+E327+E328+E350+E365+E378</f>
        <v>145278.30000000002</v>
      </c>
      <c r="F433" s="115">
        <f t="shared" si="28"/>
        <v>47.568643488687428</v>
      </c>
      <c r="G433" s="176"/>
    </row>
    <row r="434" spans="1:9" s="87" customFormat="1" ht="27" customHeight="1" x14ac:dyDescent="0.25">
      <c r="A434" s="186"/>
      <c r="B434" s="186"/>
      <c r="C434" s="55" t="s">
        <v>21</v>
      </c>
      <c r="D434" s="56">
        <f>D431+D432+D433</f>
        <v>305620.19999999995</v>
      </c>
      <c r="E434" s="56">
        <f>E431+E432+E433</f>
        <v>145342.1</v>
      </c>
      <c r="F434" s="57">
        <f t="shared" si="28"/>
        <v>47.556444240269471</v>
      </c>
      <c r="G434" s="58"/>
      <c r="H434" s="86"/>
      <c r="I434" s="86"/>
    </row>
    <row r="435" spans="1:9" s="93" customFormat="1" ht="27" customHeight="1" x14ac:dyDescent="0.25">
      <c r="A435" s="186" t="s">
        <v>10</v>
      </c>
      <c r="B435" s="186"/>
      <c r="C435" s="121" t="s">
        <v>131</v>
      </c>
      <c r="D435" s="68">
        <v>0</v>
      </c>
      <c r="E435" s="68">
        <v>0</v>
      </c>
      <c r="F435" s="115">
        <v>0</v>
      </c>
      <c r="G435" s="192"/>
      <c r="H435" s="92"/>
      <c r="I435" s="92"/>
    </row>
    <row r="436" spans="1:9" ht="27" customHeight="1" x14ac:dyDescent="0.25">
      <c r="A436" s="186"/>
      <c r="B436" s="186"/>
      <c r="C436" s="109" t="s">
        <v>18</v>
      </c>
      <c r="D436" s="94">
        <v>0</v>
      </c>
      <c r="E436" s="94">
        <v>0</v>
      </c>
      <c r="F436" s="115">
        <v>0</v>
      </c>
      <c r="G436" s="192"/>
    </row>
    <row r="437" spans="1:9" ht="27" customHeight="1" x14ac:dyDescent="0.25">
      <c r="A437" s="186"/>
      <c r="B437" s="186"/>
      <c r="C437" s="109" t="s">
        <v>19</v>
      </c>
      <c r="D437" s="51">
        <f>D60+D61+D62+D63+D64+D77+D108+D109+D154+D155+D172+D212+D226+D235+D247+D269+D298+D334+D335+D336+D337+D352+D367</f>
        <v>54727.799999999996</v>
      </c>
      <c r="E437" s="51">
        <f>E60+E61+E62+E63+E64+E77+E108+E109+E154+E155+E172+E212+E226+E235+E247+E269+E298+E334+E335+E336+E337+E352+E367</f>
        <v>29169.199999999997</v>
      </c>
      <c r="F437" s="115">
        <f t="shared" si="28"/>
        <v>53.29868914884208</v>
      </c>
      <c r="G437" s="192"/>
    </row>
    <row r="438" spans="1:9" s="87" customFormat="1" ht="27" customHeight="1" x14ac:dyDescent="0.25">
      <c r="A438" s="186"/>
      <c r="B438" s="186"/>
      <c r="C438" s="55" t="s">
        <v>21</v>
      </c>
      <c r="D438" s="56">
        <f>D435+D436+D437</f>
        <v>54727.799999999996</v>
      </c>
      <c r="E438" s="56">
        <f>E435+E436+E437</f>
        <v>29169.199999999997</v>
      </c>
      <c r="F438" s="57">
        <f t="shared" si="28"/>
        <v>53.29868914884208</v>
      </c>
      <c r="G438" s="58"/>
      <c r="H438" s="86"/>
      <c r="I438" s="86"/>
    </row>
    <row r="439" spans="1:9" s="93" customFormat="1" ht="27" customHeight="1" x14ac:dyDescent="0.25">
      <c r="A439" s="186" t="s">
        <v>11</v>
      </c>
      <c r="B439" s="186"/>
      <c r="C439" s="121" t="s">
        <v>131</v>
      </c>
      <c r="D439" s="68">
        <f>D221+D265+D276+D329+D279</f>
        <v>104633.5</v>
      </c>
      <c r="E439" s="68">
        <f>E221+E265+E276+E329+E279</f>
        <v>46402.1</v>
      </c>
      <c r="F439" s="115">
        <f t="shared" si="28"/>
        <v>44.347269278003701</v>
      </c>
      <c r="G439" s="192"/>
      <c r="H439" s="92"/>
      <c r="I439" s="92"/>
    </row>
    <row r="440" spans="1:9" ht="27" customHeight="1" x14ac:dyDescent="0.25">
      <c r="A440" s="186"/>
      <c r="B440" s="186"/>
      <c r="C440" s="109" t="s">
        <v>18</v>
      </c>
      <c r="D440" s="68">
        <f>D222+D266+D277+D330+D332+D124+D150+D280</f>
        <v>8876.2999999999993</v>
      </c>
      <c r="E440" s="68">
        <f>E222+E266+E277+E330+E332+E124+E150+E280</f>
        <v>2951.6</v>
      </c>
      <c r="F440" s="115">
        <f t="shared" si="28"/>
        <v>33.252593986233002</v>
      </c>
      <c r="G440" s="192"/>
    </row>
    <row r="441" spans="1:9" ht="27" customHeight="1" x14ac:dyDescent="0.25">
      <c r="A441" s="186"/>
      <c r="B441" s="186"/>
      <c r="C441" s="109" t="s">
        <v>19</v>
      </c>
      <c r="D441" s="51">
        <f>D54+D55+D56+D57+D58+D59+D76+D104+D105+D106+D107+D121+D122+D123+D126+D151+D153+D171+D209+D211+D223+D224+D225+D246+D267+D268+D278+D282+D283+D297+D331+D333+D351+D366+D379+D385+D125+D281</f>
        <v>334483.40000000002</v>
      </c>
      <c r="E441" s="51">
        <f>E54+E55+E56+E57+E58+E59+E76+E104+E105+E106+E107+E121+E122+E123+E126+E151+E153+E171+E209+E211+E223+E224+E225+E246+E267+E268+E278+E282+E283+E297+E331+E333+E351+E366+E379+E385+E125+E281</f>
        <v>123396.60000000002</v>
      </c>
      <c r="F441" s="115">
        <f t="shared" si="28"/>
        <v>36.891696269530868</v>
      </c>
      <c r="G441" s="192"/>
    </row>
    <row r="442" spans="1:9" s="87" customFormat="1" ht="27" customHeight="1" x14ac:dyDescent="0.25">
      <c r="A442" s="186"/>
      <c r="B442" s="186"/>
      <c r="C442" s="55" t="s">
        <v>21</v>
      </c>
      <c r="D442" s="56">
        <f>D439+D440+D441</f>
        <v>447993.2</v>
      </c>
      <c r="E442" s="56">
        <f>E439+E440+E441</f>
        <v>172750.30000000002</v>
      </c>
      <c r="F442" s="57">
        <f t="shared" si="28"/>
        <v>38.560920121108985</v>
      </c>
      <c r="G442" s="58"/>
      <c r="H442" s="86"/>
      <c r="I442" s="86"/>
    </row>
    <row r="443" spans="1:9" s="87" customFormat="1" ht="27" customHeight="1" x14ac:dyDescent="0.25">
      <c r="A443" s="193" t="s">
        <v>194</v>
      </c>
      <c r="B443" s="193"/>
      <c r="C443" s="21" t="s">
        <v>131</v>
      </c>
      <c r="D443" s="54">
        <f t="shared" ref="D443:D445" si="29">D395+D399+D403+D407+D411+D415+D419+D423+D427+D431+D435+D439</f>
        <v>106973.5</v>
      </c>
      <c r="E443" s="54">
        <f t="shared" ref="E443" si="30">E395+E399+E403+E407+E411+E415+E419+E423+E427+E431+E435+E439</f>
        <v>48742.1</v>
      </c>
      <c r="F443" s="20">
        <f t="shared" si="28"/>
        <v>45.564649188817789</v>
      </c>
      <c r="G443" s="194"/>
      <c r="H443" s="86"/>
      <c r="I443" s="86"/>
    </row>
    <row r="444" spans="1:9" s="89" customFormat="1" ht="27" customHeight="1" x14ac:dyDescent="0.25">
      <c r="A444" s="193"/>
      <c r="B444" s="193"/>
      <c r="C444" s="21" t="s">
        <v>18</v>
      </c>
      <c r="D444" s="54">
        <f t="shared" si="29"/>
        <v>132324.79999999999</v>
      </c>
      <c r="E444" s="54">
        <f t="shared" ref="E444" si="31">E396+E400+E404+E408+E412+E416+E420+E424+E428+E432+E436+E440</f>
        <v>6386.9</v>
      </c>
      <c r="F444" s="20">
        <f t="shared" si="28"/>
        <v>4.8266840380639158</v>
      </c>
      <c r="G444" s="194"/>
      <c r="H444" s="88"/>
      <c r="I444" s="88"/>
    </row>
    <row r="445" spans="1:9" s="89" customFormat="1" ht="27" customHeight="1" x14ac:dyDescent="0.25">
      <c r="A445" s="193"/>
      <c r="B445" s="193"/>
      <c r="C445" s="21" t="s">
        <v>19</v>
      </c>
      <c r="D445" s="54">
        <f t="shared" si="29"/>
        <v>1196858</v>
      </c>
      <c r="E445" s="54">
        <f t="shared" ref="E445" si="32">E397+E401+E405+E409+E413+E417+E421+E425+E429+E433+E437+E441</f>
        <v>526707.30000000005</v>
      </c>
      <c r="F445" s="20">
        <f t="shared" si="28"/>
        <v>44.007501307590381</v>
      </c>
      <c r="G445" s="194"/>
      <c r="H445" s="88"/>
      <c r="I445" s="88"/>
    </row>
    <row r="446" spans="1:9" s="89" customFormat="1" ht="27" customHeight="1" x14ac:dyDescent="0.25">
      <c r="A446" s="193"/>
      <c r="B446" s="193"/>
      <c r="C446" s="21" t="s">
        <v>21</v>
      </c>
      <c r="D446" s="54">
        <f>D443+D444+D445</f>
        <v>1436156.3</v>
      </c>
      <c r="E446" s="54">
        <f>E443+E444+E445</f>
        <v>581836.30000000005</v>
      </c>
      <c r="F446" s="20">
        <f t="shared" si="28"/>
        <v>40.513438544258726</v>
      </c>
      <c r="G446" s="194"/>
      <c r="H446" s="88"/>
      <c r="I446" s="88"/>
    </row>
    <row r="447" spans="1:9" ht="30" customHeight="1" x14ac:dyDescent="0.25">
      <c r="A447" s="15"/>
      <c r="B447" s="15"/>
      <c r="C447" s="16"/>
      <c r="D447" s="50"/>
      <c r="E447" s="50"/>
      <c r="F447" s="16"/>
    </row>
  </sheetData>
  <autoFilter ref="A3:F446"/>
  <mergeCells count="207">
    <mergeCell ref="A141:A144"/>
    <mergeCell ref="B141:B142"/>
    <mergeCell ref="G141:G142"/>
    <mergeCell ref="A325:A326"/>
    <mergeCell ref="B308:B309"/>
    <mergeCell ref="B197:B198"/>
    <mergeCell ref="A200:A202"/>
    <mergeCell ref="B190:B191"/>
    <mergeCell ref="G276:G278"/>
    <mergeCell ref="G284:G287"/>
    <mergeCell ref="G299:G302"/>
    <mergeCell ref="A312:A313"/>
    <mergeCell ref="A323:A324"/>
    <mergeCell ref="A276:A283"/>
    <mergeCell ref="B276:B278"/>
    <mergeCell ref="B314:B316"/>
    <mergeCell ref="A314:A318"/>
    <mergeCell ref="A206:A208"/>
    <mergeCell ref="A304:A305"/>
    <mergeCell ref="A213:B216"/>
    <mergeCell ref="A221:A225"/>
    <mergeCell ref="A284:B287"/>
    <mergeCell ref="A274:G274"/>
    <mergeCell ref="A288:G288"/>
    <mergeCell ref="A303:G303"/>
    <mergeCell ref="A217:G217"/>
    <mergeCell ref="A306:A307"/>
    <mergeCell ref="B306:B307"/>
    <mergeCell ref="D209:D210"/>
    <mergeCell ref="A178:A179"/>
    <mergeCell ref="A160:G160"/>
    <mergeCell ref="A177:G177"/>
    <mergeCell ref="G197:G198"/>
    <mergeCell ref="A187:A188"/>
    <mergeCell ref="A299:B302"/>
    <mergeCell ref="A196:A199"/>
    <mergeCell ref="B193:B194"/>
    <mergeCell ref="A193:A195"/>
    <mergeCell ref="A203:A205"/>
    <mergeCell ref="A252:G252"/>
    <mergeCell ref="A248:B251"/>
    <mergeCell ref="A189:A192"/>
    <mergeCell ref="G190:G191"/>
    <mergeCell ref="G173:G176"/>
    <mergeCell ref="A173:B176"/>
    <mergeCell ref="G193:G194"/>
    <mergeCell ref="G213:G216"/>
    <mergeCell ref="A243:A244"/>
    <mergeCell ref="A227:B230"/>
    <mergeCell ref="A231:G231"/>
    <mergeCell ref="B221:B223"/>
    <mergeCell ref="G227:G230"/>
    <mergeCell ref="C209:C210"/>
    <mergeCell ref="B209:B210"/>
    <mergeCell ref="A209:A211"/>
    <mergeCell ref="A218:A219"/>
    <mergeCell ref="B218:B219"/>
    <mergeCell ref="C181:C182"/>
    <mergeCell ref="B180:B182"/>
    <mergeCell ref="A180:A182"/>
    <mergeCell ref="G209:G210"/>
    <mergeCell ref="F209:F210"/>
    <mergeCell ref="E209:E210"/>
    <mergeCell ref="G185:G186"/>
    <mergeCell ref="F185:F186"/>
    <mergeCell ref="E185:E186"/>
    <mergeCell ref="D185:D186"/>
    <mergeCell ref="C185:C186"/>
    <mergeCell ref="B184:B186"/>
    <mergeCell ref="A183:A186"/>
    <mergeCell ref="A1:G1"/>
    <mergeCell ref="A48:A53"/>
    <mergeCell ref="A54:A59"/>
    <mergeCell ref="A10:A12"/>
    <mergeCell ref="A6:A9"/>
    <mergeCell ref="G65:G68"/>
    <mergeCell ref="G78:G81"/>
    <mergeCell ref="A65:B68"/>
    <mergeCell ref="A13:A16"/>
    <mergeCell ref="A42:A47"/>
    <mergeCell ref="A32:A35"/>
    <mergeCell ref="A23:A27"/>
    <mergeCell ref="A60:A64"/>
    <mergeCell ref="A78:B81"/>
    <mergeCell ref="A36:A41"/>
    <mergeCell ref="A131:G131"/>
    <mergeCell ref="A28:A31"/>
    <mergeCell ref="A17:A22"/>
    <mergeCell ref="A5:G5"/>
    <mergeCell ref="A90:A93"/>
    <mergeCell ref="A87:A89"/>
    <mergeCell ref="A110:B113"/>
    <mergeCell ref="A99:A100"/>
    <mergeCell ref="A104:A107"/>
    <mergeCell ref="A114:G114"/>
    <mergeCell ref="A108:A109"/>
    <mergeCell ref="A97:A98"/>
    <mergeCell ref="A101:A103"/>
    <mergeCell ref="A94:A96"/>
    <mergeCell ref="G110:G113"/>
    <mergeCell ref="A69:G69"/>
    <mergeCell ref="A82:G82"/>
    <mergeCell ref="A127:B130"/>
    <mergeCell ref="G127:G130"/>
    <mergeCell ref="A121:A126"/>
    <mergeCell ref="B124:B125"/>
    <mergeCell ref="G124:G125"/>
    <mergeCell ref="A403:B406"/>
    <mergeCell ref="A419:B422"/>
    <mergeCell ref="A427:B430"/>
    <mergeCell ref="A435:B438"/>
    <mergeCell ref="A439:B442"/>
    <mergeCell ref="A443:B446"/>
    <mergeCell ref="G435:G437"/>
    <mergeCell ref="G439:G441"/>
    <mergeCell ref="G415:G417"/>
    <mergeCell ref="G419:G421"/>
    <mergeCell ref="G423:G425"/>
    <mergeCell ref="A411:B414"/>
    <mergeCell ref="G431:G433"/>
    <mergeCell ref="G443:G446"/>
    <mergeCell ref="G427:G429"/>
    <mergeCell ref="G403:G405"/>
    <mergeCell ref="G407:G409"/>
    <mergeCell ref="A334:A337"/>
    <mergeCell ref="A423:B426"/>
    <mergeCell ref="A431:B434"/>
    <mergeCell ref="A399:B402"/>
    <mergeCell ref="A395:B398"/>
    <mergeCell ref="A357:G357"/>
    <mergeCell ref="A415:B418"/>
    <mergeCell ref="A407:B410"/>
    <mergeCell ref="A394:G394"/>
    <mergeCell ref="A390:B393"/>
    <mergeCell ref="G395:G397"/>
    <mergeCell ref="G411:G413"/>
    <mergeCell ref="G399:G401"/>
    <mergeCell ref="A338:B341"/>
    <mergeCell ref="A342:G342"/>
    <mergeCell ref="G338:G341"/>
    <mergeCell ref="G353:G356"/>
    <mergeCell ref="A353:B356"/>
    <mergeCell ref="A368:B371"/>
    <mergeCell ref="G368:G371"/>
    <mergeCell ref="G386:G389"/>
    <mergeCell ref="A386:B389"/>
    <mergeCell ref="G380:G383"/>
    <mergeCell ref="A372:G372"/>
    <mergeCell ref="A384:G384"/>
    <mergeCell ref="A380:B383"/>
    <mergeCell ref="B332:B333"/>
    <mergeCell ref="G221:G223"/>
    <mergeCell ref="G270:G273"/>
    <mergeCell ref="A240:G240"/>
    <mergeCell ref="A236:B239"/>
    <mergeCell ref="A241:A242"/>
    <mergeCell ref="A327:A328"/>
    <mergeCell ref="A270:B273"/>
    <mergeCell ref="A319:A320"/>
    <mergeCell ref="A321:A322"/>
    <mergeCell ref="G248:G251"/>
    <mergeCell ref="A265:A268"/>
    <mergeCell ref="B265:B267"/>
    <mergeCell ref="G265:G267"/>
    <mergeCell ref="A329:A333"/>
    <mergeCell ref="G329:G331"/>
    <mergeCell ref="B329:B331"/>
    <mergeCell ref="G314:G316"/>
    <mergeCell ref="G236:G239"/>
    <mergeCell ref="G308:G309"/>
    <mergeCell ref="A308:A311"/>
    <mergeCell ref="A255:A257"/>
    <mergeCell ref="B255:B256"/>
    <mergeCell ref="G255:G256"/>
    <mergeCell ref="C148:C149"/>
    <mergeCell ref="B148:B149"/>
    <mergeCell ref="A148:A149"/>
    <mergeCell ref="G151:G152"/>
    <mergeCell ref="F151:F152"/>
    <mergeCell ref="E151:E152"/>
    <mergeCell ref="D151:D152"/>
    <mergeCell ref="C151:C152"/>
    <mergeCell ref="B151:B152"/>
    <mergeCell ref="B279:B281"/>
    <mergeCell ref="G279:G281"/>
    <mergeCell ref="A150:A153"/>
    <mergeCell ref="A134:A135"/>
    <mergeCell ref="B134:B135"/>
    <mergeCell ref="C134:C135"/>
    <mergeCell ref="D134:D135"/>
    <mergeCell ref="E134:E135"/>
    <mergeCell ref="F134:F135"/>
    <mergeCell ref="G134:G135"/>
    <mergeCell ref="A136:A137"/>
    <mergeCell ref="A139:A140"/>
    <mergeCell ref="A145:A146"/>
    <mergeCell ref="G156:G159"/>
    <mergeCell ref="A154:A155"/>
    <mergeCell ref="G181:G182"/>
    <mergeCell ref="F181:F182"/>
    <mergeCell ref="E181:E182"/>
    <mergeCell ref="D181:D182"/>
    <mergeCell ref="A156:B159"/>
    <mergeCell ref="G148:G149"/>
    <mergeCell ref="F148:F149"/>
    <mergeCell ref="E148:E149"/>
    <mergeCell ref="D148:D149"/>
  </mergeCells>
  <pageMargins left="0.78740157480314965" right="0.78740157480314965" top="1.1811023622047245" bottom="0.39370078740157483" header="0.31496062992125984" footer="0.31496062992125984"/>
  <pageSetup paperSize="9" scale="34" orientation="landscape" r:id="rId1"/>
  <headerFooter differentFirst="1"/>
  <rowBreaks count="7" manualBreakCount="7">
    <brk id="304" max="6" man="1"/>
    <brk id="315" max="6" man="1"/>
    <brk id="329" max="6" man="1"/>
    <brk id="344" max="6" man="1"/>
    <brk id="361" max="6" man="1"/>
    <brk id="377" max="6" man="1"/>
    <brk id="40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view="pageBreakPreview" zoomScale="85" zoomScaleNormal="100" zoomScaleSheetLayoutView="85" workbookViewId="0">
      <selection activeCell="D129" sqref="D129"/>
    </sheetView>
  </sheetViews>
  <sheetFormatPr defaultColWidth="15.5703125" defaultRowHeight="78" customHeight="1" x14ac:dyDescent="0.25"/>
  <cols>
    <col min="1" max="1" width="32.140625" style="36" customWidth="1"/>
    <col min="2" max="2" width="29.42578125" style="29" customWidth="1"/>
    <col min="3" max="3" width="18.7109375" style="48" customWidth="1"/>
    <col min="4" max="4" width="22.28515625" style="48" customWidth="1"/>
    <col min="5" max="5" width="24" style="32" customWidth="1"/>
    <col min="6" max="6" width="85.7109375" style="37" customWidth="1"/>
    <col min="7" max="16384" width="15.5703125" style="29"/>
  </cols>
  <sheetData>
    <row r="1" spans="1:6" ht="33" customHeight="1" x14ac:dyDescent="0.25">
      <c r="A1" s="227" t="s">
        <v>440</v>
      </c>
      <c r="B1" s="227"/>
      <c r="C1" s="227"/>
      <c r="D1" s="227"/>
      <c r="E1" s="227"/>
      <c r="F1" s="227"/>
    </row>
    <row r="2" spans="1:6" ht="56.25" customHeight="1" x14ac:dyDescent="0.25">
      <c r="A2" s="125" t="s">
        <v>15</v>
      </c>
      <c r="B2" s="125" t="s">
        <v>16</v>
      </c>
      <c r="C2" s="45" t="s">
        <v>103</v>
      </c>
      <c r="D2" s="45" t="s">
        <v>17</v>
      </c>
      <c r="E2" s="131" t="s">
        <v>111</v>
      </c>
      <c r="F2" s="125" t="s">
        <v>104</v>
      </c>
    </row>
    <row r="3" spans="1:6" s="49" customFormat="1" ht="21.75" customHeight="1" x14ac:dyDescent="0.25">
      <c r="A3" s="30">
        <v>1</v>
      </c>
      <c r="B3" s="30">
        <v>2</v>
      </c>
      <c r="C3" s="30">
        <v>3</v>
      </c>
      <c r="D3" s="30">
        <v>4</v>
      </c>
      <c r="E3" s="30">
        <v>5</v>
      </c>
      <c r="F3" s="30">
        <v>6</v>
      </c>
    </row>
    <row r="4" spans="1:6" s="31" customFormat="1" ht="27" customHeight="1" x14ac:dyDescent="0.25">
      <c r="A4" s="212" t="s">
        <v>159</v>
      </c>
      <c r="B4" s="212"/>
      <c r="C4" s="212"/>
      <c r="D4" s="212"/>
      <c r="E4" s="212"/>
      <c r="F4" s="212"/>
    </row>
    <row r="5" spans="1:6" ht="21.75" customHeight="1" x14ac:dyDescent="0.25">
      <c r="A5" s="209" t="s">
        <v>578</v>
      </c>
      <c r="B5" s="125" t="s">
        <v>132</v>
      </c>
      <c r="C5" s="45">
        <f>общие!D221</f>
        <v>90000</v>
      </c>
      <c r="D5" s="45">
        <f>общие!E221</f>
        <v>45000</v>
      </c>
      <c r="E5" s="131">
        <f t="shared" ref="E5:E17" si="0">D5/C5*100</f>
        <v>50</v>
      </c>
      <c r="F5" s="205" t="str">
        <f>общие!G221</f>
        <v>муниципальный контракт на строительство системы водоподготовки для Курчанского водозабора и водовода от насосной станции 2-го подъема Курчанского водозабора до распределительной камеры на ул. Первомайской, д. 39/1 в г. Темрюке заключен 01.04.2022 года, на общую сумму 538100,0 тыс.руб. (из них 98684,2 тыс. рублей - лимиты 2022 года, 439415,8 тыс.рублей - лимиты 2023 года), срок выполнения работ - с даты заключения контракта до 30 ноября 2023 года, со сроком полного исполнения обязательств МК до полного исполнения сторонами своих обязательств по контракту. Этот муниципальный контракт расторгнут 22.04.2022 года, и заключен 27.04.2022 года с этим же поставщиком на сумму 538078,6 тыс. рублей  (из них 98684,2 тыс. рублей - лимиты 2022 года, 439394,4 тыс.рублей - лимиты 2023 года). Срок выполнения работ - с даты заключения контракта до 30 ноября 2023 года, со сроком полного исполнения обязательств МК до полного исполнения сторонами своих обязательств по контракту. Перечислен авансовый платеж в размере 50% в соответствии с соглашением</v>
      </c>
    </row>
    <row r="6" spans="1:6" ht="21.75" customHeight="1" x14ac:dyDescent="0.25">
      <c r="A6" s="210"/>
      <c r="B6" s="125" t="s">
        <v>18</v>
      </c>
      <c r="C6" s="45">
        <f>общие!D222</f>
        <v>3750</v>
      </c>
      <c r="D6" s="45">
        <f>общие!E222</f>
        <v>1875</v>
      </c>
      <c r="E6" s="131">
        <f t="shared" si="0"/>
        <v>50</v>
      </c>
      <c r="F6" s="205"/>
    </row>
    <row r="7" spans="1:6" ht="254.25" customHeight="1" x14ac:dyDescent="0.25">
      <c r="A7" s="211"/>
      <c r="B7" s="125" t="s">
        <v>19</v>
      </c>
      <c r="C7" s="45">
        <f>общие!D223</f>
        <v>4934.3</v>
      </c>
      <c r="D7" s="45">
        <f>общие!E223</f>
        <v>2467.1</v>
      </c>
      <c r="E7" s="131">
        <f t="shared" si="0"/>
        <v>49.998986685041444</v>
      </c>
      <c r="F7" s="205"/>
    </row>
    <row r="8" spans="1:6" ht="23.25" customHeight="1" x14ac:dyDescent="0.25">
      <c r="A8" s="209" t="s">
        <v>33</v>
      </c>
      <c r="B8" s="125" t="s">
        <v>132</v>
      </c>
      <c r="C8" s="45">
        <f>общие!D276</f>
        <v>769.5</v>
      </c>
      <c r="D8" s="45">
        <f>общие!E276</f>
        <v>765.5</v>
      </c>
      <c r="E8" s="131">
        <f t="shared" si="0"/>
        <v>99.480181936322282</v>
      </c>
      <c r="F8" s="205" t="str">
        <f>общие!G276</f>
        <v xml:space="preserve">свидетельства о праве получения социальной выплаты на приобретение жилого помещения или создание объекта индивидуального жилищного строительства выданы 2-м семьям </v>
      </c>
    </row>
    <row r="9" spans="1:6" ht="23.25" customHeight="1" x14ac:dyDescent="0.25">
      <c r="A9" s="210"/>
      <c r="B9" s="125" t="s">
        <v>18</v>
      </c>
      <c r="C9" s="45">
        <f>общие!D277</f>
        <v>300.5</v>
      </c>
      <c r="D9" s="45">
        <f>общие!E277</f>
        <v>298.89999999999998</v>
      </c>
      <c r="E9" s="131">
        <f t="shared" si="0"/>
        <v>99.467554076539088</v>
      </c>
      <c r="F9" s="205"/>
    </row>
    <row r="10" spans="1:6" ht="25.5" customHeight="1" x14ac:dyDescent="0.25">
      <c r="A10" s="210"/>
      <c r="B10" s="125" t="s">
        <v>19</v>
      </c>
      <c r="C10" s="45">
        <f>общие!D278</f>
        <v>1028</v>
      </c>
      <c r="D10" s="45">
        <f>общие!E278</f>
        <v>1022.6</v>
      </c>
      <c r="E10" s="131">
        <f t="shared" si="0"/>
        <v>99.474708171206231</v>
      </c>
      <c r="F10" s="205"/>
    </row>
    <row r="11" spans="1:6" ht="25.5" customHeight="1" x14ac:dyDescent="0.25">
      <c r="A11" s="209" t="s">
        <v>554</v>
      </c>
      <c r="B11" s="125" t="s">
        <v>132</v>
      </c>
      <c r="C11" s="45">
        <f>общие!D279</f>
        <v>1913.4</v>
      </c>
      <c r="D11" s="45">
        <f>общие!E279</f>
        <v>0</v>
      </c>
      <c r="E11" s="131">
        <f t="shared" ref="E11:E13" si="1">D11/C11*100</f>
        <v>0</v>
      </c>
      <c r="F11" s="205" t="str">
        <f>общие!G279</f>
        <v>гражданам, подлежащим переселению (5 человек, расселяемая площадь 56,5 кв.м), направлены на подписание соглашения о выкупе жилых помещений, признанных непригодными для проживания, и земельных участков под ними. В настоящее время соглашения не подписаны, подан иск в суд о принудительном выселении граждан из аварийного жилого помещения. 25 января 2022 года состоялось судебное заседание, иск администрации Темрюкского городского поселения Темрюкского района о понуждении заключить соглашения о выкупе жилых помещений, признанных непригодными для проживания, и земельных участков под ними, удовлетворен. Собственники подали апелляцию на указанное решение Темрюкского районного суда. Заседание назначено на 26.07.2022 года</v>
      </c>
    </row>
    <row r="12" spans="1:6" ht="25.5" customHeight="1" x14ac:dyDescent="0.25">
      <c r="A12" s="210"/>
      <c r="B12" s="125" t="s">
        <v>18</v>
      </c>
      <c r="C12" s="45">
        <f>общие!D280</f>
        <v>1507.7</v>
      </c>
      <c r="D12" s="45">
        <f>общие!E280</f>
        <v>0</v>
      </c>
      <c r="E12" s="131">
        <f t="shared" si="1"/>
        <v>0</v>
      </c>
      <c r="F12" s="205"/>
    </row>
    <row r="13" spans="1:6" ht="192.75" customHeight="1" x14ac:dyDescent="0.25">
      <c r="A13" s="211"/>
      <c r="B13" s="125" t="s">
        <v>19</v>
      </c>
      <c r="C13" s="45">
        <f>общие!D281</f>
        <v>17.2</v>
      </c>
      <c r="D13" s="45">
        <f>общие!E281</f>
        <v>0</v>
      </c>
      <c r="E13" s="131">
        <f t="shared" si="1"/>
        <v>0</v>
      </c>
      <c r="F13" s="205"/>
    </row>
    <row r="14" spans="1:6" s="31" customFormat="1" ht="20.25" customHeight="1" x14ac:dyDescent="0.25">
      <c r="A14" s="219" t="s">
        <v>112</v>
      </c>
      <c r="B14" s="128" t="s">
        <v>92</v>
      </c>
      <c r="C14" s="46">
        <f>C5+C6+C7+C8+C9+C10+C11+C12+C13</f>
        <v>104220.59999999999</v>
      </c>
      <c r="D14" s="46">
        <f>D5+D6+D7+D8+D9+D10+D11+D12+D13</f>
        <v>51429.1</v>
      </c>
      <c r="E14" s="124">
        <f t="shared" si="0"/>
        <v>49.346386414969793</v>
      </c>
      <c r="F14" s="222"/>
    </row>
    <row r="15" spans="1:6" s="31" customFormat="1" ht="20.25" customHeight="1" x14ac:dyDescent="0.25">
      <c r="A15" s="219"/>
      <c r="B15" s="128" t="s">
        <v>132</v>
      </c>
      <c r="C15" s="46">
        <f>C5+C8+C11</f>
        <v>92682.9</v>
      </c>
      <c r="D15" s="46">
        <f>D5+D8+D11</f>
        <v>45765.5</v>
      </c>
      <c r="E15" s="124">
        <f t="shared" si="0"/>
        <v>49.378580083273185</v>
      </c>
      <c r="F15" s="222"/>
    </row>
    <row r="16" spans="1:6" s="31" customFormat="1" ht="20.25" customHeight="1" x14ac:dyDescent="0.25">
      <c r="A16" s="219"/>
      <c r="B16" s="128" t="s">
        <v>18</v>
      </c>
      <c r="C16" s="46">
        <f t="shared" ref="C16:D17" si="2">C6+C9+C12</f>
        <v>5558.2</v>
      </c>
      <c r="D16" s="46">
        <f t="shared" si="2"/>
        <v>2173.9</v>
      </c>
      <c r="E16" s="124">
        <f t="shared" si="0"/>
        <v>39.11158288654601</v>
      </c>
      <c r="F16" s="222"/>
    </row>
    <row r="17" spans="1:6" s="31" customFormat="1" ht="20.25" customHeight="1" x14ac:dyDescent="0.25">
      <c r="A17" s="219"/>
      <c r="B17" s="128" t="s">
        <v>19</v>
      </c>
      <c r="C17" s="46">
        <f t="shared" si="2"/>
        <v>5979.5</v>
      </c>
      <c r="D17" s="46">
        <f t="shared" si="2"/>
        <v>3489.7</v>
      </c>
      <c r="E17" s="124">
        <f t="shared" si="0"/>
        <v>58.361066978844377</v>
      </c>
      <c r="F17" s="222"/>
    </row>
    <row r="18" spans="1:6" s="31" customFormat="1" ht="27" customHeight="1" x14ac:dyDescent="0.25">
      <c r="A18" s="212" t="s">
        <v>191</v>
      </c>
      <c r="B18" s="212"/>
      <c r="C18" s="212"/>
      <c r="D18" s="212"/>
      <c r="E18" s="212"/>
      <c r="F18" s="212"/>
    </row>
    <row r="19" spans="1:6" s="31" customFormat="1" ht="20.25" customHeight="1" x14ac:dyDescent="0.25">
      <c r="A19" s="207" t="s">
        <v>263</v>
      </c>
      <c r="B19" s="125" t="s">
        <v>18</v>
      </c>
      <c r="C19" s="45">
        <f>общие!D308</f>
        <v>21886.2</v>
      </c>
      <c r="D19" s="45">
        <f>общие!E308</f>
        <v>0</v>
      </c>
      <c r="E19" s="131">
        <f t="shared" ref="E19:E23" si="3">D19/C19*100</f>
        <v>0</v>
      </c>
      <c r="F19" s="208" t="str">
        <f>общие!G308</f>
        <v>муниципальный контракт на выполнение капитального ремонта здания ДК в ст.Голубицкой, по ул. Красная, 108 заключен 27.04.2021 года, на общую сумму  31994,0 тыс. рублей, со сроком выполнения работ до 31.12.2021 года. со сроком исполнения обязательств - до 31.03.2022 года. Исполнение муниципального контракта выполняется поэтапно: в 2021 году был выполнен 1 этап на сумму 22840,9 тыс. рублей.  2 этап запланирован на 2022 год на 23533,5 тыс. рублей. 1 апреля 2022 года заключен муниципальный контракт на сумму 21998,3 тыс. рублей, со сроком выполнении работ до 15.11.2022 года, со сроком исполнения обязательств - до 20.02.2023 года. 07.06.2022 года заключено доп. соглашение на сумму 27659,6 тыс. рублей (23533,5 тыс.руб. - средства 2022 года, 4125,6 тыс.руб. - средства 2021 года, оплачен аванс в сумме 5531,9 тыс. рублей за счет средств 2021 года). На 01.07.2022 заключены и исполнены МК с единственным поставщиком (подрядчиком) на проведение дополнительных работ и приобретение материалов на 3967,5 тыс. рублей. Остаток средств на 01.07.2022 года -  1060,0 тыс. рублей не исполнен</v>
      </c>
    </row>
    <row r="20" spans="1:6" s="31" customFormat="1" ht="297.75" customHeight="1" x14ac:dyDescent="0.25">
      <c r="A20" s="207"/>
      <c r="B20" s="125" t="s">
        <v>19</v>
      </c>
      <c r="C20" s="45">
        <f>общие!D309</f>
        <v>1647.3</v>
      </c>
      <c r="D20" s="45">
        <f>общие!E309</f>
        <v>0</v>
      </c>
      <c r="E20" s="131">
        <f t="shared" si="3"/>
        <v>0</v>
      </c>
      <c r="F20" s="208"/>
    </row>
    <row r="21" spans="1:6" ht="18.75" customHeight="1" x14ac:dyDescent="0.25">
      <c r="A21" s="206" t="s">
        <v>26</v>
      </c>
      <c r="B21" s="125" t="s">
        <v>132</v>
      </c>
      <c r="C21" s="45">
        <f>общие!D314</f>
        <v>2340</v>
      </c>
      <c r="D21" s="45">
        <f>общие!E314</f>
        <v>2340</v>
      </c>
      <c r="E21" s="131">
        <f t="shared" si="3"/>
        <v>100</v>
      </c>
      <c r="F21" s="205" t="str">
        <f>общие!G314</f>
        <v>приобретено: кресла в зрительный зал (1071,8 тыс. рублей), видеопроэкционное оборудование (экран настенного с электроприводом и растяжками) (592,7 тыс. рублей), мультимедийное оборудование для зрительного зала (598,7 тыс. рублей), одежда сцены (ткань) (598,8 тыс. рублей), звукоусиливающая аппаратура (двухантенное головное устройство)(90,2 тыс. рублей), световое оборудование (166,4 тыс. рублей); оказаны услуги по пошиву одежды сцены из ткани заказчика (551,2 тыс. рублей). Дополнительно из средств местного бюджета выделено финансирование  которое не предусмотрено соглашением о выделении поселению субсидии в сумме 299,1 тыс. рублей</v>
      </c>
    </row>
    <row r="22" spans="1:6" ht="18.75" customHeight="1" x14ac:dyDescent="0.25">
      <c r="A22" s="206"/>
      <c r="B22" s="125" t="s">
        <v>18</v>
      </c>
      <c r="C22" s="45">
        <f>общие!D315</f>
        <v>660</v>
      </c>
      <c r="D22" s="45">
        <f>общие!E315</f>
        <v>660</v>
      </c>
      <c r="E22" s="131">
        <f t="shared" si="3"/>
        <v>100</v>
      </c>
      <c r="F22" s="205"/>
    </row>
    <row r="23" spans="1:6" ht="150" customHeight="1" x14ac:dyDescent="0.25">
      <c r="A23" s="206"/>
      <c r="B23" s="125" t="s">
        <v>19</v>
      </c>
      <c r="C23" s="45">
        <f>общие!D316</f>
        <v>370.8</v>
      </c>
      <c r="D23" s="45">
        <f>общие!E316</f>
        <v>370.8</v>
      </c>
      <c r="E23" s="131">
        <f t="shared" si="3"/>
        <v>100</v>
      </c>
      <c r="F23" s="205"/>
    </row>
    <row r="24" spans="1:6" s="31" customFormat="1" ht="20.25" customHeight="1" x14ac:dyDescent="0.25">
      <c r="A24" s="219" t="s">
        <v>70</v>
      </c>
      <c r="B24" s="128" t="s">
        <v>92</v>
      </c>
      <c r="C24" s="46">
        <f>C19+C20+C21+C22+C23</f>
        <v>26904.3</v>
      </c>
      <c r="D24" s="46">
        <f>D19+D20+D21+D22+D23</f>
        <v>3370.8</v>
      </c>
      <c r="E24" s="124">
        <f>D24/C24*100</f>
        <v>12.528852265251281</v>
      </c>
      <c r="F24" s="221" t="s">
        <v>13</v>
      </c>
    </row>
    <row r="25" spans="1:6" s="31" customFormat="1" ht="20.25" customHeight="1" x14ac:dyDescent="0.25">
      <c r="A25" s="219"/>
      <c r="B25" s="128" t="s">
        <v>132</v>
      </c>
      <c r="C25" s="46">
        <f>C21</f>
        <v>2340</v>
      </c>
      <c r="D25" s="46">
        <f>D21</f>
        <v>2340</v>
      </c>
      <c r="E25" s="124">
        <f>D25/C25*100</f>
        <v>100</v>
      </c>
      <c r="F25" s="221"/>
    </row>
    <row r="26" spans="1:6" s="31" customFormat="1" ht="20.25" customHeight="1" x14ac:dyDescent="0.25">
      <c r="A26" s="219"/>
      <c r="B26" s="128" t="s">
        <v>18</v>
      </c>
      <c r="C26" s="46">
        <f>C19+C22</f>
        <v>22546.2</v>
      </c>
      <c r="D26" s="46">
        <f>D19+D22</f>
        <v>660</v>
      </c>
      <c r="E26" s="124">
        <f>D26/C26*100</f>
        <v>2.9273225643345659</v>
      </c>
      <c r="F26" s="221"/>
    </row>
    <row r="27" spans="1:6" s="31" customFormat="1" ht="20.25" customHeight="1" x14ac:dyDescent="0.25">
      <c r="A27" s="219"/>
      <c r="B27" s="128" t="s">
        <v>19</v>
      </c>
      <c r="C27" s="46">
        <f>C20+C23</f>
        <v>2018.1</v>
      </c>
      <c r="D27" s="46">
        <f>D20+D23</f>
        <v>370.8</v>
      </c>
      <c r="E27" s="124">
        <f>D27/C27*100</f>
        <v>18.373717853426491</v>
      </c>
      <c r="F27" s="221"/>
    </row>
    <row r="28" spans="1:6" s="31" customFormat="1" ht="27" customHeight="1" x14ac:dyDescent="0.25">
      <c r="A28" s="212" t="s">
        <v>414</v>
      </c>
      <c r="B28" s="212"/>
      <c r="C28" s="212"/>
      <c r="D28" s="212"/>
      <c r="E28" s="212"/>
      <c r="F28" s="212"/>
    </row>
    <row r="29" spans="1:6" ht="21" customHeight="1" x14ac:dyDescent="0.25">
      <c r="A29" s="206" t="s">
        <v>28</v>
      </c>
      <c r="B29" s="125" t="s">
        <v>18</v>
      </c>
      <c r="C29" s="45">
        <f>общие!D197</f>
        <v>4324</v>
      </c>
      <c r="D29" s="45">
        <f>общие!E197</f>
        <v>0</v>
      </c>
      <c r="E29" s="131">
        <f>D29/C29*100</f>
        <v>0</v>
      </c>
      <c r="F29" s="205" t="str">
        <f>общие!G197</f>
        <v>Муниципальный контракт на выполнение проектно-изыскательных работ по объекту "Строительство канализационной сети в пос. Веселовка" (Этап 2) заключен 11.05.2021 года на сумму 4600,0 тыс. рублей, со сроком выполнения работ  до 30.11. 2021 года, со сроком полного исполнения обязательств по МК до 31.12.2021 года. В соответствии с допсоглашением к МК от 01.03.2022 года - продлен срок исполнения муниципального контракта (до полного исполнения обязательств по МК). В настоящее время утвержден проект планировки. 
- 2 точки под КНС поставлены на кадастровый учет и переданы в администрацию Новотаманского сельского поселения Темрюкского района;
- 1 точка находится на этапе перевода целевого назначения земельного участка под коммунальное обслуживание; - 1   точка переведена в целевое использование - коммунальное обслуживание, Новотаманского сельского поселения в постоянное бессрочное пользование. В администрацию Темрюкского района направлено заявление о передаче земельного участка 23:30:0703006:1502 в постоянное бессрочное пользование Новотаманского сельского поселения Темрюкского района. На этапе экспертизы документы переданы на доработку</v>
      </c>
    </row>
    <row r="30" spans="1:6" ht="337.5" customHeight="1" x14ac:dyDescent="0.25">
      <c r="A30" s="206"/>
      <c r="B30" s="125" t="s">
        <v>19</v>
      </c>
      <c r="C30" s="45">
        <f>общие!D198</f>
        <v>276</v>
      </c>
      <c r="D30" s="45">
        <f>общие!E198</f>
        <v>0</v>
      </c>
      <c r="E30" s="131">
        <f>D30/C30*100</f>
        <v>0</v>
      </c>
      <c r="F30" s="205"/>
    </row>
    <row r="31" spans="1:6" s="31" customFormat="1" ht="21" customHeight="1" x14ac:dyDescent="0.25">
      <c r="A31" s="219" t="s">
        <v>70</v>
      </c>
      <c r="B31" s="128" t="s">
        <v>92</v>
      </c>
      <c r="C31" s="46">
        <f>C29+C30</f>
        <v>4600</v>
      </c>
      <c r="D31" s="46">
        <f>D29+D30</f>
        <v>0</v>
      </c>
      <c r="E31" s="124">
        <f>D31/C31*100</f>
        <v>0</v>
      </c>
      <c r="F31" s="221"/>
    </row>
    <row r="32" spans="1:6" s="31" customFormat="1" ht="21" customHeight="1" x14ac:dyDescent="0.25">
      <c r="A32" s="219"/>
      <c r="B32" s="128" t="s">
        <v>132</v>
      </c>
      <c r="C32" s="46">
        <v>0</v>
      </c>
      <c r="D32" s="46">
        <v>0</v>
      </c>
      <c r="E32" s="124">
        <v>0</v>
      </c>
      <c r="F32" s="221"/>
    </row>
    <row r="33" spans="1:6" s="31" customFormat="1" ht="21" customHeight="1" x14ac:dyDescent="0.25">
      <c r="A33" s="219"/>
      <c r="B33" s="128" t="s">
        <v>18</v>
      </c>
      <c r="C33" s="46">
        <f>C29</f>
        <v>4324</v>
      </c>
      <c r="D33" s="46">
        <f>D29</f>
        <v>0</v>
      </c>
      <c r="E33" s="124">
        <f>D33/C33*100</f>
        <v>0</v>
      </c>
      <c r="F33" s="221"/>
    </row>
    <row r="34" spans="1:6" s="31" customFormat="1" ht="21" customHeight="1" x14ac:dyDescent="0.25">
      <c r="A34" s="219"/>
      <c r="B34" s="128" t="s">
        <v>19</v>
      </c>
      <c r="C34" s="46">
        <f>C30</f>
        <v>276</v>
      </c>
      <c r="D34" s="46">
        <f>D30</f>
        <v>0</v>
      </c>
      <c r="E34" s="124">
        <f>D34/C34*100</f>
        <v>0</v>
      </c>
      <c r="F34" s="221"/>
    </row>
    <row r="35" spans="1:6" s="31" customFormat="1" ht="25.5" customHeight="1" x14ac:dyDescent="0.25">
      <c r="A35" s="212" t="s">
        <v>415</v>
      </c>
      <c r="B35" s="212"/>
      <c r="C35" s="212"/>
      <c r="D35" s="212"/>
      <c r="E35" s="212"/>
      <c r="F35" s="212"/>
    </row>
    <row r="36" spans="1:6" s="31" customFormat="1" ht="21" customHeight="1" x14ac:dyDescent="0.25">
      <c r="A36" s="206" t="s">
        <v>26</v>
      </c>
      <c r="B36" s="125" t="s">
        <v>18</v>
      </c>
      <c r="C36" s="45">
        <f>общие!D190</f>
        <v>1612.6</v>
      </c>
      <c r="D36" s="45">
        <f>общие!E190</f>
        <v>544.6</v>
      </c>
      <c r="E36" s="131">
        <f t="shared" ref="E36:E43" si="4">D36/C36*100</f>
        <v>33.771549051221633</v>
      </c>
      <c r="F36" s="205" t="str">
        <f>общие!G190</f>
        <v>муниципальный контракт на выполнение работ по ремонту тротуара по ул. Ленина поселка Стрелка, Темрюкского района, Краснодарского края от здания № 8 "В" до ул. Зои Космодемьянской (протяженностью 1572 м²) заключен 04.03.2022 года на сумму 2568,8 тыс.рублей со сроком выполнения работ до 01.06.2022 года, со сроком исполнения обязательств до 31.12.2022 года. Подрядчиком нарушены сроки сдачи работ. За период с 07.06.2022 года по 05.07.2022 года Подрядчику направлены требования об уплате пени за просрочку сдачи работ. В срок до 15.07.2022 года подрядчик обязуется сдать работы. На текущую дату работы выполнены на 33,8%. В результате проведения процедуры торгов сложилась экономия средств в сумме 19,6 тыс. рублей</v>
      </c>
    </row>
    <row r="37" spans="1:6" s="31" customFormat="1" ht="186" customHeight="1" x14ac:dyDescent="0.25">
      <c r="A37" s="206"/>
      <c r="B37" s="125" t="s">
        <v>19</v>
      </c>
      <c r="C37" s="45">
        <f>общие!D191</f>
        <v>975.8</v>
      </c>
      <c r="D37" s="45">
        <f>общие!E191</f>
        <v>322.89999999999998</v>
      </c>
      <c r="E37" s="131">
        <f t="shared" si="4"/>
        <v>33.090797294527569</v>
      </c>
      <c r="F37" s="205"/>
    </row>
    <row r="38" spans="1:6" s="31" customFormat="1" ht="23.25" customHeight="1" x14ac:dyDescent="0.25">
      <c r="A38" s="206" t="s">
        <v>27</v>
      </c>
      <c r="B38" s="125" t="s">
        <v>18</v>
      </c>
      <c r="C38" s="45">
        <f>общие!D193</f>
        <v>1055.8</v>
      </c>
      <c r="D38" s="45">
        <f>общие!E193</f>
        <v>1055.8</v>
      </c>
      <c r="E38" s="131">
        <f t="shared" ref="E38:E39" si="5">D38/C38*100</f>
        <v>100</v>
      </c>
      <c r="F38" s="205" t="str">
        <f>общие!G193</f>
        <v>выполнен ремонт тротуара по ул. Широкой от ул. Пионерской до ул. Строительной в пос. Светлый Путь Ленина (0,385 км) (на общую сумму 1573,3 тыс. рублей, из них 117,3 тыс. рублей дополнительно выделены за счет средств местного бюджета, которые не предусмотрены соглашением о выделении поселению субсидии)</v>
      </c>
    </row>
    <row r="39" spans="1:6" s="31" customFormat="1" ht="71.25" customHeight="1" x14ac:dyDescent="0.25">
      <c r="A39" s="206"/>
      <c r="B39" s="125" t="s">
        <v>19</v>
      </c>
      <c r="C39" s="45">
        <f>общие!D194</f>
        <v>400.2</v>
      </c>
      <c r="D39" s="45">
        <f>общие!E194</f>
        <v>400.2</v>
      </c>
      <c r="E39" s="131">
        <f t="shared" si="5"/>
        <v>100</v>
      </c>
      <c r="F39" s="205"/>
    </row>
    <row r="40" spans="1:6" s="31" customFormat="1" ht="21" customHeight="1" x14ac:dyDescent="0.25">
      <c r="A40" s="219" t="s">
        <v>70</v>
      </c>
      <c r="B40" s="128" t="s">
        <v>92</v>
      </c>
      <c r="C40" s="46">
        <f>C36+C37+C38+C39</f>
        <v>4044.3999999999996</v>
      </c>
      <c r="D40" s="46">
        <f>D36+D37+D38+D39</f>
        <v>2323.5</v>
      </c>
      <c r="E40" s="124">
        <f t="shared" si="4"/>
        <v>57.449807140737818</v>
      </c>
      <c r="F40" s="221"/>
    </row>
    <row r="41" spans="1:6" s="31" customFormat="1" ht="21" customHeight="1" x14ac:dyDescent="0.25">
      <c r="A41" s="219"/>
      <c r="B41" s="128" t="s">
        <v>132</v>
      </c>
      <c r="C41" s="46">
        <v>0</v>
      </c>
      <c r="D41" s="46">
        <v>0</v>
      </c>
      <c r="E41" s="124">
        <v>0</v>
      </c>
      <c r="F41" s="221"/>
    </row>
    <row r="42" spans="1:6" s="31" customFormat="1" ht="21" customHeight="1" x14ac:dyDescent="0.25">
      <c r="A42" s="219"/>
      <c r="B42" s="128" t="s">
        <v>18</v>
      </c>
      <c r="C42" s="46">
        <f>C36+C38</f>
        <v>2668.3999999999996</v>
      </c>
      <c r="D42" s="46">
        <f>D36+D38</f>
        <v>1600.4</v>
      </c>
      <c r="E42" s="124">
        <f t="shared" si="4"/>
        <v>59.976015589866591</v>
      </c>
      <c r="F42" s="221"/>
    </row>
    <row r="43" spans="1:6" s="31" customFormat="1" ht="21" customHeight="1" x14ac:dyDescent="0.25">
      <c r="A43" s="219"/>
      <c r="B43" s="128" t="s">
        <v>19</v>
      </c>
      <c r="C43" s="46">
        <f>C37+C39</f>
        <v>1376</v>
      </c>
      <c r="D43" s="46">
        <f>D37+D39</f>
        <v>723.09999999999991</v>
      </c>
      <c r="E43" s="124">
        <f t="shared" si="4"/>
        <v>52.550872093023251</v>
      </c>
      <c r="F43" s="221"/>
    </row>
    <row r="44" spans="1:6" s="31" customFormat="1" ht="25.5" customHeight="1" x14ac:dyDescent="0.25">
      <c r="A44" s="212" t="s">
        <v>416</v>
      </c>
      <c r="B44" s="212"/>
      <c r="C44" s="212"/>
      <c r="D44" s="212"/>
      <c r="E44" s="212"/>
      <c r="F44" s="212"/>
    </row>
    <row r="45" spans="1:6" s="70" customFormat="1" ht="25.5" customHeight="1" x14ac:dyDescent="0.25">
      <c r="A45" s="215" t="s">
        <v>263</v>
      </c>
      <c r="B45" s="132" t="s">
        <v>18</v>
      </c>
      <c r="C45" s="132">
        <f>общие!D255</f>
        <v>10460.1</v>
      </c>
      <c r="D45" s="132">
        <f>общие!E255</f>
        <v>0</v>
      </c>
      <c r="E45" s="131">
        <f t="shared" ref="E45:E49" si="6">D45/C45*100</f>
        <v>0</v>
      </c>
      <c r="F45" s="217" t="str">
        <f>общие!G255</f>
        <v>муниципальный контракт на благоустройство прилегающей территриии МБУ "Голубицкий КСЦ" заключен 07.07.2022 года  на общую сумму 12942,7 тыс. рублей (средства предоставлены в рамках 2-х ГП "Формирование современной городской среды", "Региональная политика и развитие гражданского общества") срок исполнения работ 02.12.2022 года, срок исполнения обязательств 31.01.2023 года, остаток в сумме 1209,8 тыс. рублей будет использован на приобретение материалов</v>
      </c>
    </row>
    <row r="46" spans="1:6" s="70" customFormat="1" ht="104.25" customHeight="1" x14ac:dyDescent="0.25">
      <c r="A46" s="216"/>
      <c r="B46" s="132" t="s">
        <v>19</v>
      </c>
      <c r="C46" s="132">
        <f>общие!D256</f>
        <v>1992.4</v>
      </c>
      <c r="D46" s="132">
        <f>общие!E256</f>
        <v>0</v>
      </c>
      <c r="E46" s="131">
        <f t="shared" si="6"/>
        <v>0</v>
      </c>
      <c r="F46" s="218"/>
    </row>
    <row r="47" spans="1:6" ht="22.5" customHeight="1" x14ac:dyDescent="0.25">
      <c r="A47" s="206" t="s">
        <v>418</v>
      </c>
      <c r="B47" s="125" t="s">
        <v>132</v>
      </c>
      <c r="C47" s="45">
        <f>общие!D265</f>
        <v>11231</v>
      </c>
      <c r="D47" s="45">
        <f>общие!E265</f>
        <v>0</v>
      </c>
      <c r="E47" s="131">
        <f t="shared" si="6"/>
        <v>0</v>
      </c>
      <c r="F47" s="205" t="str">
        <f>общие!G265</f>
        <v>муниципальный контракт на благоустройство общественной территорий по адресу: г. Темрюк, парк им. Куемжиева заключен 25.03.2022 года, на общую сумму 13195,5 тыс.руб., срок выполнения работ - с даты заключения контракта по 31 октября 2022 года, со сроком полного исполнения обязательств МК по 30.12.2022 года. Было заключено допсоглашение от 30.03.2022 года на увеличение суммы МК на 408,1 тыс. рублей и составило 13603,5 тыс. рублей</v>
      </c>
    </row>
    <row r="48" spans="1:6" ht="22.5" customHeight="1" x14ac:dyDescent="0.25">
      <c r="A48" s="206"/>
      <c r="B48" s="125" t="s">
        <v>18</v>
      </c>
      <c r="C48" s="45">
        <f>общие!D266</f>
        <v>468</v>
      </c>
      <c r="D48" s="45">
        <f>общие!E266</f>
        <v>0</v>
      </c>
      <c r="E48" s="131">
        <f t="shared" si="6"/>
        <v>0</v>
      </c>
      <c r="F48" s="205"/>
    </row>
    <row r="49" spans="1:6" ht="141.75" customHeight="1" x14ac:dyDescent="0.25">
      <c r="A49" s="206"/>
      <c r="B49" s="125" t="s">
        <v>19</v>
      </c>
      <c r="C49" s="45">
        <f>общие!D267</f>
        <v>1904.5</v>
      </c>
      <c r="D49" s="45">
        <f>общие!E267</f>
        <v>0</v>
      </c>
      <c r="E49" s="131">
        <f t="shared" si="6"/>
        <v>0</v>
      </c>
      <c r="F49" s="205"/>
    </row>
    <row r="50" spans="1:6" s="31" customFormat="1" ht="20.25" customHeight="1" x14ac:dyDescent="0.25">
      <c r="A50" s="219" t="s">
        <v>112</v>
      </c>
      <c r="B50" s="128" t="s">
        <v>92</v>
      </c>
      <c r="C50" s="46">
        <f>C47+C48+C49+C45+C46</f>
        <v>26056</v>
      </c>
      <c r="D50" s="46">
        <f>D47+D48+D49+D45+D46</f>
        <v>0</v>
      </c>
      <c r="E50" s="124">
        <f>D50/C50*100</f>
        <v>0</v>
      </c>
      <c r="F50" s="222"/>
    </row>
    <row r="51" spans="1:6" s="31" customFormat="1" ht="20.25" customHeight="1" x14ac:dyDescent="0.25">
      <c r="A51" s="219"/>
      <c r="B51" s="128" t="s">
        <v>132</v>
      </c>
      <c r="C51" s="46">
        <f t="shared" ref="C51" si="7">C47</f>
        <v>11231</v>
      </c>
      <c r="D51" s="46">
        <f t="shared" ref="D51" si="8">D47</f>
        <v>0</v>
      </c>
      <c r="E51" s="124">
        <f t="shared" ref="E51:E53" si="9">D51/C51*100</f>
        <v>0</v>
      </c>
      <c r="F51" s="222"/>
    </row>
    <row r="52" spans="1:6" s="31" customFormat="1" ht="20.25" customHeight="1" x14ac:dyDescent="0.25">
      <c r="A52" s="219"/>
      <c r="B52" s="128" t="s">
        <v>18</v>
      </c>
      <c r="C52" s="46">
        <f>C48+C45</f>
        <v>10928.1</v>
      </c>
      <c r="D52" s="46">
        <f>D48+D45</f>
        <v>0</v>
      </c>
      <c r="E52" s="124">
        <f t="shared" si="9"/>
        <v>0</v>
      </c>
      <c r="F52" s="222"/>
    </row>
    <row r="53" spans="1:6" s="31" customFormat="1" ht="20.25" customHeight="1" x14ac:dyDescent="0.25">
      <c r="A53" s="219"/>
      <c r="B53" s="128" t="s">
        <v>19</v>
      </c>
      <c r="C53" s="46">
        <f>C49+C46</f>
        <v>3896.9</v>
      </c>
      <c r="D53" s="46">
        <f>D49+D46</f>
        <v>0</v>
      </c>
      <c r="E53" s="124">
        <f t="shared" si="9"/>
        <v>0</v>
      </c>
      <c r="F53" s="222"/>
    </row>
    <row r="54" spans="1:6" s="31" customFormat="1" ht="24" customHeight="1" x14ac:dyDescent="0.25">
      <c r="A54" s="212" t="s">
        <v>417</v>
      </c>
      <c r="B54" s="212"/>
      <c r="C54" s="212"/>
      <c r="D54" s="212"/>
      <c r="E54" s="212"/>
      <c r="F54" s="212"/>
    </row>
    <row r="55" spans="1:6" s="70" customFormat="1" ht="135.75" customHeight="1" x14ac:dyDescent="0.25">
      <c r="A55" s="133" t="s">
        <v>25</v>
      </c>
      <c r="B55" s="132" t="s">
        <v>18</v>
      </c>
      <c r="C55" s="132">
        <f>общие!D183</f>
        <v>1700</v>
      </c>
      <c r="D55" s="132">
        <f>общие!E183</f>
        <v>0</v>
      </c>
      <c r="E55" s="131">
        <f>D55/C55*100</f>
        <v>0</v>
      </c>
      <c r="F55" s="132" t="str">
        <f>общие!G183</f>
        <v>муниципальный контракт на благоустройство прилегающей территриии МБУ "Голубицкий КСЦ" заключен 07.07.2022 года  на общую сумму 12942,7 тыс. рублей (средства предоставлены в рамках 2-х ГП "Формирование современной городской среды", "Региональная политика и развитие гражданского общества") срок исполнения работ 02.12.2022 года, срок исполнения обязательств 31.01.2023 года, остаток в сумме 1209,8 тыс. рублей будет использован на приобретение материалов</v>
      </c>
    </row>
    <row r="56" spans="1:6" s="70" customFormat="1" ht="24" customHeight="1" x14ac:dyDescent="0.25">
      <c r="A56" s="133" t="s">
        <v>471</v>
      </c>
      <c r="B56" s="132" t="s">
        <v>18</v>
      </c>
      <c r="C56" s="132">
        <f>общие!D201</f>
        <v>531.1</v>
      </c>
      <c r="D56" s="132">
        <f>общие!E201</f>
        <v>531.1</v>
      </c>
      <c r="E56" s="131">
        <f>D56/C56*100</f>
        <v>100</v>
      </c>
      <c r="F56" s="132" t="str">
        <f>общие!G201</f>
        <v>приобретен парклета в пос. Сенной</v>
      </c>
    </row>
    <row r="57" spans="1:6" s="70" customFormat="1" ht="95.25" customHeight="1" x14ac:dyDescent="0.25">
      <c r="A57" s="133" t="s">
        <v>507</v>
      </c>
      <c r="B57" s="132" t="s">
        <v>18</v>
      </c>
      <c r="C57" s="132">
        <f>общие!D206</f>
        <v>212.5</v>
      </c>
      <c r="D57" s="132">
        <f>общие!E206</f>
        <v>63.8</v>
      </c>
      <c r="E57" s="131">
        <f>D57/C57*100</f>
        <v>30.023529411764706</v>
      </c>
      <c r="F57" s="132" t="str">
        <f>общие!G206</f>
        <v>муниципальный контракт на приобретение лавочек с навесом и урной  (2 шт.) с последующей установкой в ст.Тамань по ул.Мичурина заключен 24.06.2022 года на сумму 212,5 тыс.рублей. Срок выполнения обязательств, согласно муниципального контракта, 23.08.2022 года. В соответствии с условиями МК перечислен аванс 30%</v>
      </c>
    </row>
    <row r="58" spans="1:6" s="31" customFormat="1" ht="21.75" customHeight="1" x14ac:dyDescent="0.25">
      <c r="A58" s="209" t="s">
        <v>33</v>
      </c>
      <c r="B58" s="125" t="s">
        <v>132</v>
      </c>
      <c r="C58" s="45">
        <f>общие!D329</f>
        <v>719.6</v>
      </c>
      <c r="D58" s="45">
        <f>общие!E329</f>
        <v>636.6</v>
      </c>
      <c r="E58" s="131">
        <f>D58/C58*100</f>
        <v>88.465814341300714</v>
      </c>
      <c r="F58" s="205" t="str">
        <f>общие!G329</f>
        <v>мероприятие выполнено.                                                                                   Выполнено восстановление 1 воинского захоронения (восстановление (ремонт, благоустройство) воинского захоронения "Братская могила 102 советских воинов, погибших в боях с фашистскими захватчиками, 1942-1943 годы, г. Темрюк, воинское кладбище (муниципальный контракт заключен на сумму 969,0 тыс.рублей, и расторгнут 30.06.2022 года на сумму 107,2 тыс. рублей). В результате проведенных процедур торгов сложилась экономия средств в сумме 0,5 тыс. рублей, из них за счет средств федерального бюджета - 0,4 тыс. рублей, краевого бюджета  -  0,1 тыс. рублей. В результате фактического выполнения мероприятия потребность в средствах в сумме 1,6 тыс. рублей отсутствовала</v>
      </c>
    </row>
    <row r="59" spans="1:6" s="31" customFormat="1" ht="21.75" customHeight="1" x14ac:dyDescent="0.25">
      <c r="A59" s="210"/>
      <c r="B59" s="125" t="s">
        <v>18</v>
      </c>
      <c r="C59" s="45">
        <f>общие!D330</f>
        <v>202.9</v>
      </c>
      <c r="D59" s="45">
        <f>общие!E330</f>
        <v>182.1</v>
      </c>
      <c r="E59" s="131">
        <f t="shared" ref="E59:E60" si="10">D59/C59*100</f>
        <v>89.748644652538189</v>
      </c>
      <c r="F59" s="205"/>
    </row>
    <row r="60" spans="1:6" s="31" customFormat="1" ht="161.25" customHeight="1" x14ac:dyDescent="0.25">
      <c r="A60" s="210"/>
      <c r="B60" s="125" t="s">
        <v>19</v>
      </c>
      <c r="C60" s="45">
        <f>общие!D331</f>
        <v>48.6</v>
      </c>
      <c r="D60" s="45">
        <f>общие!E331</f>
        <v>43.1</v>
      </c>
      <c r="E60" s="131">
        <f t="shared" si="10"/>
        <v>88.68312757201646</v>
      </c>
      <c r="F60" s="205"/>
    </row>
    <row r="61" spans="1:6" s="31" customFormat="1" ht="98.25" customHeight="1" x14ac:dyDescent="0.25">
      <c r="A61" s="211"/>
      <c r="B61" s="125" t="s">
        <v>18</v>
      </c>
      <c r="C61" s="45">
        <f>общие!D150</f>
        <v>318.7</v>
      </c>
      <c r="D61" s="45">
        <f>общие!E150</f>
        <v>318</v>
      </c>
      <c r="E61" s="131">
        <f>D61/C61*100</f>
        <v>99.78035770316913</v>
      </c>
      <c r="F61" s="125" t="str">
        <f>общие!G150</f>
        <v>мероприятие выполнено.                                                                            Приобретены лотки и плиты для ремонта ливневой канализации (по 28 шт. каждого) (на общую сумму 318,0 тыс.рублей). В результате фактического выполнения мероприятия потребность в средствах в сумме 1,6 тыс. рублей отсутствовала</v>
      </c>
    </row>
    <row r="62" spans="1:6" s="31" customFormat="1" ht="20.25" customHeight="1" x14ac:dyDescent="0.25">
      <c r="A62" s="219" t="s">
        <v>112</v>
      </c>
      <c r="B62" s="128" t="s">
        <v>92</v>
      </c>
      <c r="C62" s="46">
        <f>C58+C59+C60+C56+C57+C55+C61</f>
        <v>3733.3999999999996</v>
      </c>
      <c r="D62" s="46">
        <f>D58+D59+D60+D56+D57+D55+D61</f>
        <v>1774.7</v>
      </c>
      <c r="E62" s="124">
        <f>D62/C62*100</f>
        <v>47.535758290030536</v>
      </c>
      <c r="F62" s="222"/>
    </row>
    <row r="63" spans="1:6" s="31" customFormat="1" ht="20.25" customHeight="1" x14ac:dyDescent="0.25">
      <c r="A63" s="219"/>
      <c r="B63" s="128" t="s">
        <v>132</v>
      </c>
      <c r="C63" s="46">
        <f>C58</f>
        <v>719.6</v>
      </c>
      <c r="D63" s="46">
        <f>D58</f>
        <v>636.6</v>
      </c>
      <c r="E63" s="124">
        <f>D63/C63*100</f>
        <v>88.465814341300714</v>
      </c>
      <c r="F63" s="222"/>
    </row>
    <row r="64" spans="1:6" s="31" customFormat="1" ht="20.25" customHeight="1" x14ac:dyDescent="0.25">
      <c r="A64" s="219"/>
      <c r="B64" s="128" t="s">
        <v>18</v>
      </c>
      <c r="C64" s="46">
        <f>C59+C56+C57+C55+C61</f>
        <v>2965.2</v>
      </c>
      <c r="D64" s="46">
        <f>D59+D56+D57+D55+D61</f>
        <v>1095</v>
      </c>
      <c r="E64" s="124">
        <f>D64/C64*100</f>
        <v>36.92836908134359</v>
      </c>
      <c r="F64" s="222"/>
    </row>
    <row r="65" spans="1:6" s="31" customFormat="1" ht="20.25" customHeight="1" x14ac:dyDescent="0.25">
      <c r="A65" s="219"/>
      <c r="B65" s="128" t="s">
        <v>19</v>
      </c>
      <c r="C65" s="46">
        <f>C60</f>
        <v>48.6</v>
      </c>
      <c r="D65" s="46">
        <f>D60</f>
        <v>43.1</v>
      </c>
      <c r="E65" s="124">
        <f>D65/C65*100</f>
        <v>88.68312757201646</v>
      </c>
      <c r="F65" s="222"/>
    </row>
    <row r="66" spans="1:6" s="31" customFormat="1" ht="20.25" customHeight="1" x14ac:dyDescent="0.25">
      <c r="A66" s="212" t="s">
        <v>552</v>
      </c>
      <c r="B66" s="212"/>
      <c r="C66" s="212"/>
      <c r="D66" s="212"/>
      <c r="E66" s="212"/>
      <c r="F66" s="212"/>
    </row>
    <row r="67" spans="1:6" s="31" customFormat="1" ht="20.25" customHeight="1" x14ac:dyDescent="0.25">
      <c r="A67" s="209" t="s">
        <v>33</v>
      </c>
      <c r="B67" s="125" t="s">
        <v>18</v>
      </c>
      <c r="C67" s="45">
        <f>общие!D124</f>
        <v>2028.5</v>
      </c>
      <c r="D67" s="45">
        <f>общие!E124</f>
        <v>0</v>
      </c>
      <c r="E67" s="131">
        <f t="shared" ref="E67:E68" si="11">D67/C67*100</f>
        <v>0</v>
      </c>
      <c r="F67" s="213" t="str">
        <f>общие!G124</f>
        <v>муниципальный контракт на  строительство КТПН-250 кВА, ул. Привольная, строительство ВЛЗ-10 кВ от фидера Т-7, ул. Бувина-Семеноводческий (инв.№ 160) опора №181/10 до проектируемой КТПН, г.Темрюк, количество обеспечиваемых инженерной инфраструктурой земельных участков, находящихся в муниципальной собственности, предоставляемых (предоставленных) семьям, имеющим трех и более детей - 200 шт. заключен 15.10.2021 года, на общую сумму 2 507,9 тыс. рублей (из них 372,6 тыс. рублей - собственные средства), со сроком выполнения работ с момента заключения контракта по 20 декабря 2021 года, со сроком действия контракта до полного исполнения сторонами своих обязательств по контракту.  Нарушен срок исполнения обязательств Подрядчиком. Из-за наступления неблагоприятных погодных условий, вызванных чрезвычайной ситуацией 13 августа 2021 года, строительная площадка, на которой запланировано осуществление строительства объекта, была подтоплена, на данной территории постоянно велись работы по откачке поверхностных и грунтовых вод, что не позволяло работать строительной технике и усложняло проведение строительно-монтажных работ на объекте</v>
      </c>
    </row>
    <row r="68" spans="1:6" s="31" customFormat="1" ht="324" customHeight="1" x14ac:dyDescent="0.25">
      <c r="A68" s="211"/>
      <c r="B68" s="125" t="s">
        <v>19</v>
      </c>
      <c r="C68" s="45">
        <f>общие!D125</f>
        <v>106.8</v>
      </c>
      <c r="D68" s="45">
        <f>общие!E125</f>
        <v>0</v>
      </c>
      <c r="E68" s="131">
        <f t="shared" si="11"/>
        <v>0</v>
      </c>
      <c r="F68" s="214"/>
    </row>
    <row r="69" spans="1:6" s="31" customFormat="1" ht="20.25" customHeight="1" x14ac:dyDescent="0.25">
      <c r="A69" s="219" t="s">
        <v>112</v>
      </c>
      <c r="B69" s="128" t="s">
        <v>92</v>
      </c>
      <c r="C69" s="46">
        <f>C67+C68</f>
        <v>2135.3000000000002</v>
      </c>
      <c r="D69" s="46">
        <f>D67+D68</f>
        <v>0</v>
      </c>
      <c r="E69" s="124">
        <f>D69/C69*100</f>
        <v>0</v>
      </c>
      <c r="F69" s="213"/>
    </row>
    <row r="70" spans="1:6" s="31" customFormat="1" ht="20.25" customHeight="1" x14ac:dyDescent="0.25">
      <c r="A70" s="219"/>
      <c r="B70" s="128" t="s">
        <v>132</v>
      </c>
      <c r="C70" s="46">
        <f t="shared" ref="C70:D72" si="12">C66</f>
        <v>0</v>
      </c>
      <c r="D70" s="46">
        <f t="shared" si="12"/>
        <v>0</v>
      </c>
      <c r="E70" s="124">
        <v>0</v>
      </c>
      <c r="F70" s="220"/>
    </row>
    <row r="71" spans="1:6" s="31" customFormat="1" ht="20.25" customHeight="1" x14ac:dyDescent="0.25">
      <c r="A71" s="219"/>
      <c r="B71" s="128" t="s">
        <v>18</v>
      </c>
      <c r="C71" s="46">
        <f t="shared" si="12"/>
        <v>2028.5</v>
      </c>
      <c r="D71" s="46">
        <f t="shared" si="12"/>
        <v>0</v>
      </c>
      <c r="E71" s="124">
        <f>D71/C71*100</f>
        <v>0</v>
      </c>
      <c r="F71" s="220"/>
    </row>
    <row r="72" spans="1:6" s="31" customFormat="1" ht="20.25" customHeight="1" x14ac:dyDescent="0.25">
      <c r="A72" s="219"/>
      <c r="B72" s="128" t="s">
        <v>19</v>
      </c>
      <c r="C72" s="46">
        <f t="shared" si="12"/>
        <v>106.8</v>
      </c>
      <c r="D72" s="46">
        <f t="shared" si="12"/>
        <v>0</v>
      </c>
      <c r="E72" s="124">
        <f>D72/C72*100</f>
        <v>0</v>
      </c>
      <c r="F72" s="214"/>
    </row>
    <row r="73" spans="1:6" s="31" customFormat="1" ht="20.25" customHeight="1" x14ac:dyDescent="0.25">
      <c r="A73" s="212" t="s">
        <v>566</v>
      </c>
      <c r="B73" s="212"/>
      <c r="C73" s="212"/>
      <c r="D73" s="212"/>
      <c r="E73" s="212"/>
      <c r="F73" s="212"/>
    </row>
    <row r="74" spans="1:6" s="31" customFormat="1" ht="20.25" customHeight="1" x14ac:dyDescent="0.25">
      <c r="A74" s="209" t="s">
        <v>28</v>
      </c>
      <c r="B74" s="125" t="s">
        <v>18</v>
      </c>
      <c r="C74" s="45">
        <f>общие!D141</f>
        <v>52626.2</v>
      </c>
      <c r="D74" s="45">
        <f>общие!E141</f>
        <v>0</v>
      </c>
      <c r="E74" s="131">
        <f t="shared" ref="E74:E75" si="13">D74/C74*100</f>
        <v>0</v>
      </c>
      <c r="F74" s="213" t="str">
        <f>общие!G141</f>
        <v>соглашение о предоставлении субсидии на выполнение капитального ремонта автомобильной  дороги от пос. Таманский до а/д «ст-ца Тамань п. Веселовка» (протяженностью 1,33 км) заключено 20.07.2022 года на общую сумму 54253,9 тыс. рублей</v>
      </c>
    </row>
    <row r="75" spans="1:6" s="31" customFormat="1" ht="57" customHeight="1" x14ac:dyDescent="0.25">
      <c r="A75" s="211"/>
      <c r="B75" s="125" t="s">
        <v>19</v>
      </c>
      <c r="C75" s="45">
        <f>общие!D142</f>
        <v>2748.1</v>
      </c>
      <c r="D75" s="45">
        <f>общие!E142</f>
        <v>0</v>
      </c>
      <c r="E75" s="131">
        <f t="shared" si="13"/>
        <v>0</v>
      </c>
      <c r="F75" s="214"/>
    </row>
    <row r="76" spans="1:6" s="31" customFormat="1" ht="21" customHeight="1" x14ac:dyDescent="0.25">
      <c r="A76" s="219" t="s">
        <v>112</v>
      </c>
      <c r="B76" s="128" t="s">
        <v>92</v>
      </c>
      <c r="C76" s="46">
        <f>C74+C75</f>
        <v>55374.299999999996</v>
      </c>
      <c r="D76" s="46">
        <f>D74+D75</f>
        <v>0</v>
      </c>
      <c r="E76" s="124">
        <f>D76/C76*100</f>
        <v>0</v>
      </c>
      <c r="F76" s="213"/>
    </row>
    <row r="77" spans="1:6" s="31" customFormat="1" ht="21" customHeight="1" x14ac:dyDescent="0.25">
      <c r="A77" s="219"/>
      <c r="B77" s="128" t="s">
        <v>132</v>
      </c>
      <c r="C77" s="46">
        <f t="shared" ref="C77" si="14">C73</f>
        <v>0</v>
      </c>
      <c r="D77" s="46">
        <f t="shared" ref="D77" si="15">D73</f>
        <v>0</v>
      </c>
      <c r="E77" s="124">
        <v>0</v>
      </c>
      <c r="F77" s="220"/>
    </row>
    <row r="78" spans="1:6" s="31" customFormat="1" ht="21" customHeight="1" x14ac:dyDescent="0.25">
      <c r="A78" s="219"/>
      <c r="B78" s="128" t="s">
        <v>18</v>
      </c>
      <c r="C78" s="46">
        <f t="shared" ref="C78" si="16">C74</f>
        <v>52626.2</v>
      </c>
      <c r="D78" s="46">
        <f t="shared" ref="D78" si="17">D74</f>
        <v>0</v>
      </c>
      <c r="E78" s="124">
        <f>D78/C78*100</f>
        <v>0</v>
      </c>
      <c r="F78" s="220"/>
    </row>
    <row r="79" spans="1:6" s="31" customFormat="1" ht="20.25" customHeight="1" x14ac:dyDescent="0.25">
      <c r="A79" s="219"/>
      <c r="B79" s="128" t="s">
        <v>19</v>
      </c>
      <c r="C79" s="46">
        <f t="shared" ref="C79" si="18">C75</f>
        <v>2748.1</v>
      </c>
      <c r="D79" s="46">
        <f t="shared" ref="D79" si="19">D75</f>
        <v>0</v>
      </c>
      <c r="E79" s="124">
        <f>D79/C79*100</f>
        <v>0</v>
      </c>
      <c r="F79" s="214"/>
    </row>
    <row r="80" spans="1:6" s="31" customFormat="1" ht="18.75" customHeight="1" x14ac:dyDescent="0.25">
      <c r="A80" s="219" t="s">
        <v>113</v>
      </c>
      <c r="B80" s="128" t="s">
        <v>92</v>
      </c>
      <c r="C80" s="46">
        <f t="shared" ref="C80:D83" si="20">C14+C24+C31+C40+C50+C62+C69+C76</f>
        <v>227068.29999999996</v>
      </c>
      <c r="D80" s="46">
        <f t="shared" si="20"/>
        <v>58898.1</v>
      </c>
      <c r="E80" s="124">
        <f t="shared" ref="E80:E83" si="21">D80/C80*100</f>
        <v>25.938495157624388</v>
      </c>
      <c r="F80" s="221"/>
    </row>
    <row r="81" spans="1:6" s="31" customFormat="1" ht="20.25" customHeight="1" x14ac:dyDescent="0.25">
      <c r="A81" s="219"/>
      <c r="B81" s="128" t="s">
        <v>132</v>
      </c>
      <c r="C81" s="46">
        <f t="shared" si="20"/>
        <v>106973.5</v>
      </c>
      <c r="D81" s="46">
        <f t="shared" si="20"/>
        <v>48742.1</v>
      </c>
      <c r="E81" s="124">
        <f t="shared" si="21"/>
        <v>45.564649188817789</v>
      </c>
      <c r="F81" s="221"/>
    </row>
    <row r="82" spans="1:6" s="31" customFormat="1" ht="20.25" customHeight="1" x14ac:dyDescent="0.25">
      <c r="A82" s="219"/>
      <c r="B82" s="128" t="s">
        <v>18</v>
      </c>
      <c r="C82" s="46">
        <f t="shared" si="20"/>
        <v>103644.79999999999</v>
      </c>
      <c r="D82" s="46">
        <f t="shared" si="20"/>
        <v>5529.3</v>
      </c>
      <c r="E82" s="124">
        <f t="shared" si="21"/>
        <v>5.334855197752324</v>
      </c>
      <c r="F82" s="221"/>
    </row>
    <row r="83" spans="1:6" s="31" customFormat="1" ht="20.25" customHeight="1" x14ac:dyDescent="0.25">
      <c r="A83" s="219"/>
      <c r="B83" s="128" t="s">
        <v>19</v>
      </c>
      <c r="C83" s="46">
        <f t="shared" si="20"/>
        <v>16450</v>
      </c>
      <c r="D83" s="46">
        <f t="shared" si="20"/>
        <v>4626.7000000000007</v>
      </c>
      <c r="E83" s="124">
        <f t="shared" si="21"/>
        <v>28.125835866261401</v>
      </c>
      <c r="F83" s="221"/>
    </row>
    <row r="84" spans="1:6" ht="21" customHeight="1" x14ac:dyDescent="0.25">
      <c r="A84" s="224" t="s">
        <v>195</v>
      </c>
      <c r="B84" s="224"/>
      <c r="C84" s="224"/>
      <c r="D84" s="224"/>
      <c r="E84" s="224"/>
      <c r="F84" s="224"/>
    </row>
    <row r="85" spans="1:6" s="70" customFormat="1" ht="18.75" customHeight="1" x14ac:dyDescent="0.25">
      <c r="A85" s="206" t="s">
        <v>1</v>
      </c>
      <c r="B85" s="126" t="s">
        <v>132</v>
      </c>
      <c r="C85" s="62">
        <v>0</v>
      </c>
      <c r="D85" s="62">
        <v>0</v>
      </c>
      <c r="E85" s="131">
        <v>0</v>
      </c>
      <c r="F85" s="223"/>
    </row>
    <row r="86" spans="1:6" ht="18.75" customHeight="1" x14ac:dyDescent="0.25">
      <c r="A86" s="206"/>
      <c r="B86" s="125" t="s">
        <v>18</v>
      </c>
      <c r="C86" s="71">
        <v>0</v>
      </c>
      <c r="D86" s="71">
        <v>0</v>
      </c>
      <c r="E86" s="131">
        <v>0</v>
      </c>
      <c r="F86" s="223"/>
    </row>
    <row r="87" spans="1:6" ht="18.75" customHeight="1" x14ac:dyDescent="0.25">
      <c r="A87" s="206"/>
      <c r="B87" s="125" t="s">
        <v>19</v>
      </c>
      <c r="C87" s="71">
        <v>0</v>
      </c>
      <c r="D87" s="71">
        <v>0</v>
      </c>
      <c r="E87" s="131">
        <v>0</v>
      </c>
      <c r="F87" s="223"/>
    </row>
    <row r="88" spans="1:6" s="33" customFormat="1" ht="18.75" customHeight="1" x14ac:dyDescent="0.25">
      <c r="A88" s="206"/>
      <c r="B88" s="59" t="s">
        <v>21</v>
      </c>
      <c r="C88" s="60">
        <f>C86+C87+C85</f>
        <v>0</v>
      </c>
      <c r="D88" s="60">
        <f>D86+D87+D85</f>
        <v>0</v>
      </c>
      <c r="E88" s="61">
        <v>0</v>
      </c>
      <c r="F88" s="223"/>
    </row>
    <row r="89" spans="1:6" ht="18.75" customHeight="1" x14ac:dyDescent="0.25">
      <c r="A89" s="206" t="s">
        <v>0</v>
      </c>
      <c r="B89" s="125" t="s">
        <v>132</v>
      </c>
      <c r="C89" s="71">
        <v>0</v>
      </c>
      <c r="D89" s="71">
        <v>0</v>
      </c>
      <c r="E89" s="131">
        <v>0</v>
      </c>
      <c r="F89" s="205"/>
    </row>
    <row r="90" spans="1:6" ht="18.75" customHeight="1" x14ac:dyDescent="0.25">
      <c r="A90" s="206"/>
      <c r="B90" s="125" t="s">
        <v>18</v>
      </c>
      <c r="C90" s="71">
        <v>0</v>
      </c>
      <c r="D90" s="71">
        <v>0</v>
      </c>
      <c r="E90" s="131">
        <v>0</v>
      </c>
      <c r="F90" s="205"/>
    </row>
    <row r="91" spans="1:6" ht="18.75" customHeight="1" x14ac:dyDescent="0.25">
      <c r="A91" s="206"/>
      <c r="B91" s="125" t="s">
        <v>19</v>
      </c>
      <c r="C91" s="71">
        <v>0</v>
      </c>
      <c r="D91" s="71">
        <v>0</v>
      </c>
      <c r="E91" s="131">
        <v>0</v>
      </c>
      <c r="F91" s="205"/>
    </row>
    <row r="92" spans="1:6" s="33" customFormat="1" ht="18.75" customHeight="1" x14ac:dyDescent="0.25">
      <c r="A92" s="206"/>
      <c r="B92" s="59" t="s">
        <v>21</v>
      </c>
      <c r="C92" s="60">
        <f>C89+C91+C90</f>
        <v>0</v>
      </c>
      <c r="D92" s="60">
        <f>D89+D91+D90</f>
        <v>0</v>
      </c>
      <c r="E92" s="61">
        <v>0</v>
      </c>
      <c r="F92" s="205"/>
    </row>
    <row r="93" spans="1:6" s="70" customFormat="1" ht="18.75" customHeight="1" x14ac:dyDescent="0.25">
      <c r="A93" s="206" t="s">
        <v>2</v>
      </c>
      <c r="B93" s="125" t="s">
        <v>132</v>
      </c>
      <c r="C93" s="71">
        <v>0</v>
      </c>
      <c r="D93" s="71">
        <v>0</v>
      </c>
      <c r="E93" s="131">
        <v>0</v>
      </c>
      <c r="F93" s="223"/>
    </row>
    <row r="94" spans="1:6" ht="18.75" customHeight="1" x14ac:dyDescent="0.25">
      <c r="A94" s="206"/>
      <c r="B94" s="125" t="s">
        <v>18</v>
      </c>
      <c r="C94" s="71">
        <f>C19+C45+C55</f>
        <v>34046.300000000003</v>
      </c>
      <c r="D94" s="71">
        <f>D19+D45+D55</f>
        <v>0</v>
      </c>
      <c r="E94" s="131">
        <f t="shared" ref="E94:E131" si="22">D94/C94*100</f>
        <v>0</v>
      </c>
      <c r="F94" s="223"/>
    </row>
    <row r="95" spans="1:6" ht="18.75" customHeight="1" x14ac:dyDescent="0.25">
      <c r="A95" s="206"/>
      <c r="B95" s="125" t="s">
        <v>19</v>
      </c>
      <c r="C95" s="71">
        <f>C20+C46</f>
        <v>3639.7</v>
      </c>
      <c r="D95" s="71">
        <f>D20+D46</f>
        <v>0</v>
      </c>
      <c r="E95" s="131">
        <f t="shared" si="22"/>
        <v>0</v>
      </c>
      <c r="F95" s="223"/>
    </row>
    <row r="96" spans="1:6" s="33" customFormat="1" ht="18.75" customHeight="1" x14ac:dyDescent="0.25">
      <c r="A96" s="206"/>
      <c r="B96" s="59" t="s">
        <v>21</v>
      </c>
      <c r="C96" s="60">
        <f>C93+C95+C94</f>
        <v>37686</v>
      </c>
      <c r="D96" s="60">
        <f>D93+D95+D94</f>
        <v>0</v>
      </c>
      <c r="E96" s="61">
        <f>D96/C96*100</f>
        <v>0</v>
      </c>
      <c r="F96" s="223"/>
    </row>
    <row r="97" spans="1:6" ht="18.75" customHeight="1" x14ac:dyDescent="0.25">
      <c r="A97" s="206" t="s">
        <v>3</v>
      </c>
      <c r="B97" s="125" t="s">
        <v>132</v>
      </c>
      <c r="C97" s="71">
        <v>0</v>
      </c>
      <c r="D97" s="71">
        <v>0</v>
      </c>
      <c r="E97" s="131">
        <v>0</v>
      </c>
      <c r="F97" s="205"/>
    </row>
    <row r="98" spans="1:6" ht="18.75" customHeight="1" x14ac:dyDescent="0.25">
      <c r="A98" s="206"/>
      <c r="B98" s="125" t="s">
        <v>18</v>
      </c>
      <c r="C98" s="71">
        <v>0</v>
      </c>
      <c r="D98" s="71">
        <v>0</v>
      </c>
      <c r="E98" s="131">
        <v>0</v>
      </c>
      <c r="F98" s="205"/>
    </row>
    <row r="99" spans="1:6" ht="18.75" customHeight="1" x14ac:dyDescent="0.25">
      <c r="A99" s="206"/>
      <c r="B99" s="125" t="s">
        <v>19</v>
      </c>
      <c r="C99" s="71">
        <v>0</v>
      </c>
      <c r="D99" s="71">
        <v>0</v>
      </c>
      <c r="E99" s="131">
        <v>0</v>
      </c>
      <c r="F99" s="205"/>
    </row>
    <row r="100" spans="1:6" s="33" customFormat="1" ht="18.75" customHeight="1" x14ac:dyDescent="0.25">
      <c r="A100" s="206"/>
      <c r="B100" s="59" t="s">
        <v>21</v>
      </c>
      <c r="C100" s="60">
        <f>C97+C98+C99</f>
        <v>0</v>
      </c>
      <c r="D100" s="60">
        <f>D97+D98+D99</f>
        <v>0</v>
      </c>
      <c r="E100" s="61">
        <v>0</v>
      </c>
      <c r="F100" s="205"/>
    </row>
    <row r="101" spans="1:6" ht="18.75" customHeight="1" x14ac:dyDescent="0.25">
      <c r="A101" s="206" t="s">
        <v>8</v>
      </c>
      <c r="B101" s="125" t="s">
        <v>132</v>
      </c>
      <c r="C101" s="71">
        <v>0</v>
      </c>
      <c r="D101" s="71">
        <v>0</v>
      </c>
      <c r="E101" s="131">
        <v>0</v>
      </c>
      <c r="F101" s="205"/>
    </row>
    <row r="102" spans="1:6" ht="18.75" customHeight="1" x14ac:dyDescent="0.25">
      <c r="A102" s="206"/>
      <c r="B102" s="125" t="s">
        <v>18</v>
      </c>
      <c r="C102" s="71">
        <f>C38</f>
        <v>1055.8</v>
      </c>
      <c r="D102" s="71">
        <f>D38</f>
        <v>1055.8</v>
      </c>
      <c r="E102" s="131">
        <f t="shared" si="22"/>
        <v>100</v>
      </c>
      <c r="F102" s="205"/>
    </row>
    <row r="103" spans="1:6" ht="18.75" customHeight="1" x14ac:dyDescent="0.25">
      <c r="A103" s="206"/>
      <c r="B103" s="125" t="s">
        <v>19</v>
      </c>
      <c r="C103" s="71">
        <f>C39</f>
        <v>400.2</v>
      </c>
      <c r="D103" s="71">
        <f>D39</f>
        <v>400.2</v>
      </c>
      <c r="E103" s="131">
        <f t="shared" si="22"/>
        <v>100</v>
      </c>
      <c r="F103" s="205"/>
    </row>
    <row r="104" spans="1:6" s="33" customFormat="1" ht="18.75" customHeight="1" x14ac:dyDescent="0.25">
      <c r="A104" s="206"/>
      <c r="B104" s="59" t="s">
        <v>21</v>
      </c>
      <c r="C104" s="60">
        <f>C101+C102+C103</f>
        <v>1456</v>
      </c>
      <c r="D104" s="60">
        <f>D101+D102+D103</f>
        <v>1456</v>
      </c>
      <c r="E104" s="61">
        <f>D104/C104*100</f>
        <v>100</v>
      </c>
      <c r="F104" s="205"/>
    </row>
    <row r="105" spans="1:6" ht="18.75" customHeight="1" x14ac:dyDescent="0.25">
      <c r="A105" s="206" t="s">
        <v>9</v>
      </c>
      <c r="B105" s="125" t="s">
        <v>132</v>
      </c>
      <c r="C105" s="71">
        <f>C21</f>
        <v>2340</v>
      </c>
      <c r="D105" s="71">
        <f>D21</f>
        <v>2340</v>
      </c>
      <c r="E105" s="131">
        <f t="shared" si="22"/>
        <v>100</v>
      </c>
      <c r="F105" s="205"/>
    </row>
    <row r="106" spans="1:6" ht="18.75" customHeight="1" x14ac:dyDescent="0.25">
      <c r="A106" s="206"/>
      <c r="B106" s="125" t="s">
        <v>18</v>
      </c>
      <c r="C106" s="71">
        <f>C22+C36</f>
        <v>2272.6</v>
      </c>
      <c r="D106" s="71">
        <f>D22+D36</f>
        <v>1204.5999999999999</v>
      </c>
      <c r="E106" s="131">
        <f t="shared" si="22"/>
        <v>53.005368300624831</v>
      </c>
      <c r="F106" s="205"/>
    </row>
    <row r="107" spans="1:6" ht="18.75" customHeight="1" x14ac:dyDescent="0.25">
      <c r="A107" s="206"/>
      <c r="B107" s="125" t="s">
        <v>19</v>
      </c>
      <c r="C107" s="71">
        <f>C23+C37</f>
        <v>1346.6</v>
      </c>
      <c r="D107" s="71">
        <f>D23+D37</f>
        <v>693.7</v>
      </c>
      <c r="E107" s="131">
        <f t="shared" si="22"/>
        <v>51.514926481508994</v>
      </c>
      <c r="F107" s="205"/>
    </row>
    <row r="108" spans="1:6" s="33" customFormat="1" ht="18.75" customHeight="1" x14ac:dyDescent="0.25">
      <c r="A108" s="206"/>
      <c r="B108" s="59" t="s">
        <v>21</v>
      </c>
      <c r="C108" s="60">
        <f>C105+C106+C107</f>
        <v>5959.2000000000007</v>
      </c>
      <c r="D108" s="60">
        <f>D105+D106+D107</f>
        <v>4238.3</v>
      </c>
      <c r="E108" s="61">
        <f>D108/C108*100</f>
        <v>71.121962679554301</v>
      </c>
      <c r="F108" s="205"/>
    </row>
    <row r="109" spans="1:6" ht="18.75" customHeight="1" x14ac:dyDescent="0.25">
      <c r="A109" s="206" t="s">
        <v>7</v>
      </c>
      <c r="B109" s="125" t="s">
        <v>132</v>
      </c>
      <c r="C109" s="71">
        <v>0</v>
      </c>
      <c r="D109" s="71">
        <v>0</v>
      </c>
      <c r="E109" s="131">
        <v>0</v>
      </c>
      <c r="F109" s="205"/>
    </row>
    <row r="110" spans="1:6" ht="18.75" customHeight="1" x14ac:dyDescent="0.25">
      <c r="A110" s="206"/>
      <c r="B110" s="125" t="s">
        <v>18</v>
      </c>
      <c r="C110" s="71">
        <f>C29+C74</f>
        <v>56950.2</v>
      </c>
      <c r="D110" s="71">
        <f>D29+D74</f>
        <v>0</v>
      </c>
      <c r="E110" s="131">
        <f t="shared" si="22"/>
        <v>0</v>
      </c>
      <c r="F110" s="205"/>
    </row>
    <row r="111" spans="1:6" ht="18.75" customHeight="1" x14ac:dyDescent="0.25">
      <c r="A111" s="206"/>
      <c r="B111" s="125" t="s">
        <v>19</v>
      </c>
      <c r="C111" s="71">
        <f>C30+C75</f>
        <v>3024.1</v>
      </c>
      <c r="D111" s="71">
        <f>D30+D75</f>
        <v>0</v>
      </c>
      <c r="E111" s="131">
        <f t="shared" si="22"/>
        <v>0</v>
      </c>
      <c r="F111" s="205"/>
    </row>
    <row r="112" spans="1:6" s="33" customFormat="1" ht="18.75" customHeight="1" x14ac:dyDescent="0.25">
      <c r="A112" s="206"/>
      <c r="B112" s="59" t="s">
        <v>21</v>
      </c>
      <c r="C112" s="60">
        <f>C109+C110+C111</f>
        <v>59974.299999999996</v>
      </c>
      <c r="D112" s="60">
        <f>D109+D110+D111</f>
        <v>0</v>
      </c>
      <c r="E112" s="61">
        <f>D112/C112*100</f>
        <v>0</v>
      </c>
      <c r="F112" s="205"/>
    </row>
    <row r="113" spans="1:6" ht="18.75" customHeight="1" x14ac:dyDescent="0.25">
      <c r="A113" s="206" t="s">
        <v>4</v>
      </c>
      <c r="B113" s="125" t="s">
        <v>132</v>
      </c>
      <c r="C113" s="71">
        <v>0</v>
      </c>
      <c r="D113" s="71">
        <v>0</v>
      </c>
      <c r="E113" s="131">
        <v>0</v>
      </c>
      <c r="F113" s="205"/>
    </row>
    <row r="114" spans="1:6" ht="18.75" customHeight="1" x14ac:dyDescent="0.25">
      <c r="A114" s="206"/>
      <c r="B114" s="125" t="s">
        <v>18</v>
      </c>
      <c r="C114" s="71">
        <f>C56</f>
        <v>531.1</v>
      </c>
      <c r="D114" s="71">
        <f>D56</f>
        <v>531.1</v>
      </c>
      <c r="E114" s="131">
        <f>D114/C114*100</f>
        <v>100</v>
      </c>
      <c r="F114" s="205"/>
    </row>
    <row r="115" spans="1:6" ht="18.75" customHeight="1" x14ac:dyDescent="0.25">
      <c r="A115" s="206"/>
      <c r="B115" s="125" t="s">
        <v>19</v>
      </c>
      <c r="C115" s="45">
        <v>0</v>
      </c>
      <c r="D115" s="45">
        <v>0</v>
      </c>
      <c r="E115" s="131">
        <v>0</v>
      </c>
      <c r="F115" s="205"/>
    </row>
    <row r="116" spans="1:6" s="33" customFormat="1" ht="18.75" customHeight="1" x14ac:dyDescent="0.25">
      <c r="A116" s="206"/>
      <c r="B116" s="59" t="s">
        <v>21</v>
      </c>
      <c r="C116" s="60">
        <f>C113+C114+C115</f>
        <v>531.1</v>
      </c>
      <c r="D116" s="60">
        <f>D113+D114+D115</f>
        <v>531.1</v>
      </c>
      <c r="E116" s="61">
        <v>0</v>
      </c>
      <c r="F116" s="205"/>
    </row>
    <row r="117" spans="1:6" ht="18.75" customHeight="1" x14ac:dyDescent="0.25">
      <c r="A117" s="206" t="s">
        <v>5</v>
      </c>
      <c r="B117" s="125" t="s">
        <v>132</v>
      </c>
      <c r="C117" s="71">
        <v>0</v>
      </c>
      <c r="D117" s="71">
        <v>0</v>
      </c>
      <c r="E117" s="131">
        <v>0</v>
      </c>
      <c r="F117" s="205"/>
    </row>
    <row r="118" spans="1:6" ht="18.75" customHeight="1" x14ac:dyDescent="0.25">
      <c r="A118" s="206"/>
      <c r="B118" s="125" t="s">
        <v>18</v>
      </c>
      <c r="C118" s="71">
        <v>0</v>
      </c>
      <c r="D118" s="71">
        <v>0</v>
      </c>
      <c r="E118" s="131">
        <v>0</v>
      </c>
      <c r="F118" s="205"/>
    </row>
    <row r="119" spans="1:6" ht="18.75" customHeight="1" x14ac:dyDescent="0.25">
      <c r="A119" s="206"/>
      <c r="B119" s="125" t="s">
        <v>19</v>
      </c>
      <c r="C119" s="71">
        <v>0</v>
      </c>
      <c r="D119" s="71">
        <v>0</v>
      </c>
      <c r="E119" s="131">
        <v>0</v>
      </c>
      <c r="F119" s="205"/>
    </row>
    <row r="120" spans="1:6" s="33" customFormat="1" ht="18.75" customHeight="1" x14ac:dyDescent="0.25">
      <c r="A120" s="206"/>
      <c r="B120" s="59" t="s">
        <v>21</v>
      </c>
      <c r="C120" s="60">
        <f>C117+C118+C119</f>
        <v>0</v>
      </c>
      <c r="D120" s="60">
        <f>D117+D118+D119</f>
        <v>0</v>
      </c>
      <c r="E120" s="61">
        <v>0</v>
      </c>
      <c r="F120" s="205"/>
    </row>
    <row r="121" spans="1:6" ht="18.75" customHeight="1" x14ac:dyDescent="0.25">
      <c r="A121" s="206" t="s">
        <v>6</v>
      </c>
      <c r="B121" s="125" t="s">
        <v>132</v>
      </c>
      <c r="C121" s="71">
        <v>0</v>
      </c>
      <c r="D121" s="71">
        <f>D47</f>
        <v>0</v>
      </c>
      <c r="E121" s="131">
        <v>0</v>
      </c>
      <c r="F121" s="205"/>
    </row>
    <row r="122" spans="1:6" ht="18.75" customHeight="1" x14ac:dyDescent="0.25">
      <c r="A122" s="206"/>
      <c r="B122" s="125" t="s">
        <v>18</v>
      </c>
      <c r="C122" s="71">
        <f>C57</f>
        <v>212.5</v>
      </c>
      <c r="D122" s="71">
        <f>D57</f>
        <v>63.8</v>
      </c>
      <c r="E122" s="131">
        <f>D122/C122*100</f>
        <v>30.023529411764706</v>
      </c>
      <c r="F122" s="205"/>
    </row>
    <row r="123" spans="1:6" ht="18.75" customHeight="1" x14ac:dyDescent="0.25">
      <c r="A123" s="206"/>
      <c r="B123" s="125" t="s">
        <v>19</v>
      </c>
      <c r="C123" s="71">
        <v>0</v>
      </c>
      <c r="D123" s="71">
        <f>D49</f>
        <v>0</v>
      </c>
      <c r="E123" s="131">
        <v>0</v>
      </c>
      <c r="F123" s="205"/>
    </row>
    <row r="124" spans="1:6" s="33" customFormat="1" ht="18.75" customHeight="1" x14ac:dyDescent="0.25">
      <c r="A124" s="206"/>
      <c r="B124" s="59" t="s">
        <v>21</v>
      </c>
      <c r="C124" s="60">
        <f>C121+C122+C123</f>
        <v>212.5</v>
      </c>
      <c r="D124" s="60">
        <f>D121+D122+D123</f>
        <v>63.8</v>
      </c>
      <c r="E124" s="61">
        <v>0</v>
      </c>
      <c r="F124" s="205"/>
    </row>
    <row r="125" spans="1:6" s="70" customFormat="1" ht="18.75" customHeight="1" x14ac:dyDescent="0.25">
      <c r="A125" s="206" t="s">
        <v>10</v>
      </c>
      <c r="B125" s="126" t="s">
        <v>132</v>
      </c>
      <c r="C125" s="62">
        <v>0</v>
      </c>
      <c r="D125" s="62">
        <v>0</v>
      </c>
      <c r="E125" s="131">
        <v>0</v>
      </c>
      <c r="F125" s="223"/>
    </row>
    <row r="126" spans="1:6" ht="18.75" customHeight="1" x14ac:dyDescent="0.25">
      <c r="A126" s="206"/>
      <c r="B126" s="125" t="s">
        <v>18</v>
      </c>
      <c r="C126" s="71">
        <v>0</v>
      </c>
      <c r="D126" s="71">
        <v>0</v>
      </c>
      <c r="E126" s="131">
        <v>0</v>
      </c>
      <c r="F126" s="223"/>
    </row>
    <row r="127" spans="1:6" ht="18.75" customHeight="1" x14ac:dyDescent="0.25">
      <c r="A127" s="206"/>
      <c r="B127" s="125" t="s">
        <v>19</v>
      </c>
      <c r="C127" s="71">
        <v>0</v>
      </c>
      <c r="D127" s="71">
        <v>0</v>
      </c>
      <c r="E127" s="131">
        <v>0</v>
      </c>
      <c r="F127" s="223"/>
    </row>
    <row r="128" spans="1:6" s="33" customFormat="1" ht="18.75" customHeight="1" x14ac:dyDescent="0.25">
      <c r="A128" s="206"/>
      <c r="B128" s="59" t="s">
        <v>21</v>
      </c>
      <c r="C128" s="60">
        <f>C125+C126+C127</f>
        <v>0</v>
      </c>
      <c r="D128" s="60">
        <f>D125+D126+D127</f>
        <v>0</v>
      </c>
      <c r="E128" s="61">
        <v>0</v>
      </c>
      <c r="F128" s="223"/>
    </row>
    <row r="129" spans="1:6" s="63" customFormat="1" ht="18.75" customHeight="1" x14ac:dyDescent="0.25">
      <c r="A129" s="206" t="s">
        <v>11</v>
      </c>
      <c r="B129" s="126" t="s">
        <v>132</v>
      </c>
      <c r="C129" s="62">
        <f>C5+C8+C47+C58+C11</f>
        <v>104633.5</v>
      </c>
      <c r="D129" s="62">
        <f>D5+D8+D47+D58+D11</f>
        <v>46402.1</v>
      </c>
      <c r="E129" s="131">
        <f t="shared" si="22"/>
        <v>44.347269278003701</v>
      </c>
      <c r="F129" s="205"/>
    </row>
    <row r="130" spans="1:6" ht="18.75" customHeight="1" x14ac:dyDescent="0.25">
      <c r="A130" s="206"/>
      <c r="B130" s="125" t="s">
        <v>18</v>
      </c>
      <c r="C130" s="62">
        <f>C6+C9+C48+C59+C67+C12+C61</f>
        <v>8576.3000000000011</v>
      </c>
      <c r="D130" s="62">
        <f>D6+D9+D48+D59+D67+D12+D61</f>
        <v>2674</v>
      </c>
      <c r="E130" s="131">
        <f t="shared" si="22"/>
        <v>31.17894663199748</v>
      </c>
      <c r="F130" s="205"/>
    </row>
    <row r="131" spans="1:6" ht="18.75" customHeight="1" x14ac:dyDescent="0.25">
      <c r="A131" s="206"/>
      <c r="B131" s="125" t="s">
        <v>19</v>
      </c>
      <c r="C131" s="62">
        <f>C7+C10+C49+C60+C68+C13</f>
        <v>8039.4000000000005</v>
      </c>
      <c r="D131" s="62">
        <f>D7+D10+D49+D60+D68+D13</f>
        <v>3532.7999999999997</v>
      </c>
      <c r="E131" s="131">
        <f t="shared" si="22"/>
        <v>43.943577878946186</v>
      </c>
      <c r="F131" s="205"/>
    </row>
    <row r="132" spans="1:6" s="33" customFormat="1" ht="18.75" customHeight="1" x14ac:dyDescent="0.25">
      <c r="A132" s="206"/>
      <c r="B132" s="59" t="s">
        <v>21</v>
      </c>
      <c r="C132" s="60">
        <f>C129+C130+C131</f>
        <v>121249.2</v>
      </c>
      <c r="D132" s="60">
        <f>D129+D130+D131</f>
        <v>52608.9</v>
      </c>
      <c r="E132" s="61">
        <f>D132/C132*100</f>
        <v>43.389069783553211</v>
      </c>
      <c r="F132" s="205"/>
    </row>
    <row r="133" spans="1:6" s="33" customFormat="1" ht="18.75" customHeight="1" x14ac:dyDescent="0.25">
      <c r="A133" s="225" t="s">
        <v>114</v>
      </c>
      <c r="B133" s="34" t="s">
        <v>132</v>
      </c>
      <c r="C133" s="47">
        <f t="shared" ref="C133:D135" si="23">C85+C89+C93+C97+C101+C105+C109+C113+C117+C121+C125+C129</f>
        <v>106973.5</v>
      </c>
      <c r="D133" s="47">
        <f t="shared" si="23"/>
        <v>48742.1</v>
      </c>
      <c r="E133" s="127">
        <f>D133/C133*100</f>
        <v>45.564649188817789</v>
      </c>
      <c r="F133" s="226"/>
    </row>
    <row r="134" spans="1:6" s="35" customFormat="1" ht="18.75" customHeight="1" x14ac:dyDescent="0.25">
      <c r="A134" s="225"/>
      <c r="B134" s="34" t="s">
        <v>18</v>
      </c>
      <c r="C134" s="47">
        <f t="shared" si="23"/>
        <v>103644.8</v>
      </c>
      <c r="D134" s="47">
        <f t="shared" si="23"/>
        <v>5529.2999999999993</v>
      </c>
      <c r="E134" s="127">
        <f>D134/C134*100</f>
        <v>5.3348551977523222</v>
      </c>
      <c r="F134" s="226"/>
    </row>
    <row r="135" spans="1:6" s="35" customFormat="1" ht="18.75" customHeight="1" x14ac:dyDescent="0.25">
      <c r="A135" s="225"/>
      <c r="B135" s="34" t="s">
        <v>19</v>
      </c>
      <c r="C135" s="47">
        <f t="shared" si="23"/>
        <v>16450</v>
      </c>
      <c r="D135" s="47">
        <f t="shared" si="23"/>
        <v>4626.7</v>
      </c>
      <c r="E135" s="127">
        <f>D135/C135*100</f>
        <v>28.125835866261394</v>
      </c>
      <c r="F135" s="226"/>
    </row>
    <row r="136" spans="1:6" s="35" customFormat="1" ht="18.75" customHeight="1" x14ac:dyDescent="0.25">
      <c r="A136" s="225"/>
      <c r="B136" s="34" t="s">
        <v>21</v>
      </c>
      <c r="C136" s="47">
        <f>C134+C135+C133</f>
        <v>227068.3</v>
      </c>
      <c r="D136" s="47">
        <f>D134+D135+D133</f>
        <v>58898.1</v>
      </c>
      <c r="E136" s="127">
        <f>D136/C136*100</f>
        <v>25.938495157624381</v>
      </c>
      <c r="F136" s="226"/>
    </row>
  </sheetData>
  <mergeCells count="80">
    <mergeCell ref="A73:F73"/>
    <mergeCell ref="A74:A75"/>
    <mergeCell ref="F74:F75"/>
    <mergeCell ref="A76:A79"/>
    <mergeCell ref="F76:F79"/>
    <mergeCell ref="A1:F1"/>
    <mergeCell ref="A4:F4"/>
    <mergeCell ref="A14:A17"/>
    <mergeCell ref="A18:F18"/>
    <mergeCell ref="F14:F17"/>
    <mergeCell ref="F5:F7"/>
    <mergeCell ref="F8:F10"/>
    <mergeCell ref="A5:A7"/>
    <mergeCell ref="A8:A10"/>
    <mergeCell ref="F11:F13"/>
    <mergeCell ref="A11:A13"/>
    <mergeCell ref="A121:A124"/>
    <mergeCell ref="F121:F124"/>
    <mergeCell ref="A125:A128"/>
    <mergeCell ref="A129:A132"/>
    <mergeCell ref="F125:F128"/>
    <mergeCell ref="F129:F132"/>
    <mergeCell ref="A133:A136"/>
    <mergeCell ref="F133:F136"/>
    <mergeCell ref="A117:A120"/>
    <mergeCell ref="F117:F120"/>
    <mergeCell ref="A93:A96"/>
    <mergeCell ref="A89:A92"/>
    <mergeCell ref="F24:F27"/>
    <mergeCell ref="A29:A30"/>
    <mergeCell ref="A54:F54"/>
    <mergeCell ref="A28:F28"/>
    <mergeCell ref="A113:A116"/>
    <mergeCell ref="F113:F116"/>
    <mergeCell ref="A62:A65"/>
    <mergeCell ref="F62:F65"/>
    <mergeCell ref="F85:F88"/>
    <mergeCell ref="F89:F92"/>
    <mergeCell ref="F38:F39"/>
    <mergeCell ref="A24:A27"/>
    <mergeCell ref="F93:F96"/>
    <mergeCell ref="A85:A88"/>
    <mergeCell ref="A80:A83"/>
    <mergeCell ref="F80:F83"/>
    <mergeCell ref="A84:F84"/>
    <mergeCell ref="A109:A112"/>
    <mergeCell ref="F109:F112"/>
    <mergeCell ref="A97:A100"/>
    <mergeCell ref="F97:F100"/>
    <mergeCell ref="A101:A104"/>
    <mergeCell ref="A105:A108"/>
    <mergeCell ref="F105:F108"/>
    <mergeCell ref="F101:F104"/>
    <mergeCell ref="A69:A72"/>
    <mergeCell ref="F69:F72"/>
    <mergeCell ref="A31:A34"/>
    <mergeCell ref="F31:F34"/>
    <mergeCell ref="F29:F30"/>
    <mergeCell ref="F58:F60"/>
    <mergeCell ref="F47:F49"/>
    <mergeCell ref="A47:A49"/>
    <mergeCell ref="A50:A53"/>
    <mergeCell ref="F50:F53"/>
    <mergeCell ref="A35:F35"/>
    <mergeCell ref="A36:A37"/>
    <mergeCell ref="F36:F37"/>
    <mergeCell ref="A44:F44"/>
    <mergeCell ref="A40:A43"/>
    <mergeCell ref="F40:F43"/>
    <mergeCell ref="A66:F66"/>
    <mergeCell ref="A67:A68"/>
    <mergeCell ref="F67:F68"/>
    <mergeCell ref="A38:A39"/>
    <mergeCell ref="A45:A46"/>
    <mergeCell ref="F45:F46"/>
    <mergeCell ref="F21:F23"/>
    <mergeCell ref="A21:A23"/>
    <mergeCell ref="A19:A20"/>
    <mergeCell ref="F19:F20"/>
    <mergeCell ref="A58:A61"/>
  </mergeCells>
  <pageMargins left="0.78740157480314965" right="0.78740157480314965" top="1.1811023622047245" bottom="0.39370078740157483" header="0.31496062992125984" footer="0.31496062992125984"/>
  <pageSetup paperSize="9" scale="6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СВОД</vt:lpstr>
      <vt:lpstr>общие</vt:lpstr>
      <vt:lpstr>КБ+ софин. МБ</vt:lpstr>
      <vt:lpstr>'КБ+ софин. МБ'!Заголовки_для_печати</vt:lpstr>
      <vt:lpstr>общие!Заголовки_для_печати</vt:lpstr>
      <vt:lpstr>СВОД!Заголовки_для_печати</vt:lpstr>
      <vt:lpstr>'КБ+ софин. МБ'!Область_печати</vt:lpstr>
      <vt:lpstr>общие!Область_печати</vt:lpstr>
      <vt:lpstr>СВОД!Область_печати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Lubnina</dc:creator>
  <cp:lastModifiedBy>OVFK10</cp:lastModifiedBy>
  <cp:lastPrinted>2022-08-18T08:59:38Z</cp:lastPrinted>
  <dcterms:created xsi:type="dcterms:W3CDTF">2012-11-13T08:43:34Z</dcterms:created>
  <dcterms:modified xsi:type="dcterms:W3CDTF">2022-08-18T08:59:44Z</dcterms:modified>
</cp:coreProperties>
</file>