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Шумейко\моя рабочая папка\муниципальные программы\Мониторинг МП\2022 год\2022 год\поселения\отчет\сайт\"/>
    </mc:Choice>
  </mc:AlternateContent>
  <bookViews>
    <workbookView xWindow="240" yWindow="2205" windowWidth="15480" windowHeight="7305"/>
  </bookViews>
  <sheets>
    <sheet name="СВОД" sheetId="1" r:id="rId1"/>
    <sheet name="общие" sheetId="2" r:id="rId2"/>
    <sheet name="КБ+ софин. МБ" sheetId="4" r:id="rId3"/>
  </sheets>
  <definedNames>
    <definedName name="_xlnm._FilterDatabase" localSheetId="1" hidden="1">общие!$A$3:$F$468</definedName>
    <definedName name="_xlnm.Print_Titles" localSheetId="2">'КБ+ софин. МБ'!$2:$3</definedName>
    <definedName name="_xlnm.Print_Titles" localSheetId="1">общие!$3:$4</definedName>
    <definedName name="_xlnm.Print_Titles" localSheetId="0">СВОД!$3:$4</definedName>
    <definedName name="_xlnm.Print_Area" localSheetId="2">'КБ+ софин. МБ'!$A$1:$F$131</definedName>
    <definedName name="_xlnm.Print_Area" localSheetId="1">общие!$A$1:$G$468</definedName>
    <definedName name="_xlnm.Print_Area" localSheetId="0">СВОД!$A$1:$F$138</definedName>
  </definedNames>
  <calcPr calcId="162913"/>
</workbook>
</file>

<file path=xl/calcChain.xml><?xml version="1.0" encoding="utf-8"?>
<calcChain xmlns="http://schemas.openxmlformats.org/spreadsheetml/2006/main">
  <c r="F29" i="4" l="1"/>
  <c r="E443" i="2" l="1"/>
  <c r="D443" i="2"/>
  <c r="E442" i="2"/>
  <c r="D442" i="2"/>
  <c r="E172" i="2"/>
  <c r="D172" i="2"/>
  <c r="E171" i="2"/>
  <c r="D171" i="2"/>
  <c r="E439" i="2" l="1"/>
  <c r="D439" i="2"/>
  <c r="E393" i="2"/>
  <c r="D393" i="2"/>
  <c r="F386" i="2" l="1"/>
  <c r="F335" i="2" l="1"/>
  <c r="E419" i="2" l="1"/>
  <c r="D419" i="2"/>
  <c r="E295" i="2"/>
  <c r="D295" i="2"/>
  <c r="E237" i="2" l="1"/>
  <c r="E236" i="2"/>
  <c r="E234" i="2"/>
  <c r="D237" i="2"/>
  <c r="D234" i="2"/>
  <c r="F31" i="4" l="1"/>
  <c r="D236" i="2"/>
  <c r="C31" i="4"/>
  <c r="D32" i="4"/>
  <c r="C32" i="4"/>
  <c r="D31" i="4"/>
  <c r="F216" i="2"/>
  <c r="F215" i="2"/>
  <c r="E31" i="4" l="1"/>
  <c r="E32" i="4"/>
  <c r="E169" i="2" l="1"/>
  <c r="E463" i="2" l="1"/>
  <c r="E462" i="2"/>
  <c r="E461" i="2"/>
  <c r="D463" i="2"/>
  <c r="D462" i="2"/>
  <c r="D461" i="2"/>
  <c r="F171" i="2"/>
  <c r="F63" i="4"/>
  <c r="D63" i="4"/>
  <c r="C63" i="4"/>
  <c r="F155" i="2"/>
  <c r="E309" i="2"/>
  <c r="E308" i="2"/>
  <c r="E307" i="2"/>
  <c r="D309" i="2"/>
  <c r="D308" i="2"/>
  <c r="D307" i="2"/>
  <c r="F11" i="4"/>
  <c r="D13" i="4"/>
  <c r="D12" i="4"/>
  <c r="D11" i="4"/>
  <c r="C13" i="4"/>
  <c r="C12" i="4"/>
  <c r="C11" i="4"/>
  <c r="F303" i="2"/>
  <c r="F302" i="2"/>
  <c r="F301" i="2"/>
  <c r="E132" i="2"/>
  <c r="E131" i="2"/>
  <c r="E129" i="2"/>
  <c r="D132" i="2"/>
  <c r="D131" i="2"/>
  <c r="D72" i="4"/>
  <c r="F69" i="4"/>
  <c r="D70" i="4"/>
  <c r="D74" i="4" s="1"/>
  <c r="D69" i="4"/>
  <c r="D73" i="4" s="1"/>
  <c r="C70" i="4"/>
  <c r="C74" i="4" s="1"/>
  <c r="C69" i="4"/>
  <c r="C73" i="4" s="1"/>
  <c r="C72" i="4"/>
  <c r="F126" i="2"/>
  <c r="F125" i="2"/>
  <c r="E63" i="4" l="1"/>
  <c r="F131" i="2"/>
  <c r="E12" i="4"/>
  <c r="E11" i="4"/>
  <c r="E74" i="4"/>
  <c r="C71" i="4"/>
  <c r="D71" i="4"/>
  <c r="E73" i="4"/>
  <c r="E69" i="4"/>
  <c r="E70" i="4"/>
  <c r="E71" i="4" l="1"/>
  <c r="F57" i="4" l="1"/>
  <c r="D57" i="4"/>
  <c r="C57" i="4"/>
  <c r="E427" i="2"/>
  <c r="E426" i="2"/>
  <c r="D426" i="2"/>
  <c r="F197" i="2"/>
  <c r="D427" i="2"/>
  <c r="E294" i="2"/>
  <c r="E293" i="2"/>
  <c r="E292" i="2"/>
  <c r="D294" i="2"/>
  <c r="F47" i="4"/>
  <c r="D48" i="4"/>
  <c r="D47" i="4"/>
  <c r="C48" i="4"/>
  <c r="C47" i="4"/>
  <c r="F277" i="2"/>
  <c r="F276" i="2"/>
  <c r="E61" i="1"/>
  <c r="F426" i="2" l="1"/>
  <c r="E57" i="4"/>
  <c r="E48" i="4"/>
  <c r="E47" i="4"/>
  <c r="F144" i="2"/>
  <c r="F59" i="4" l="1"/>
  <c r="D59" i="4"/>
  <c r="D117" i="4" s="1"/>
  <c r="C59" i="4"/>
  <c r="E454" i="2"/>
  <c r="D454" i="2"/>
  <c r="F224" i="2"/>
  <c r="C117" i="4" l="1"/>
  <c r="F454" i="2"/>
  <c r="E59" i="4"/>
  <c r="E64" i="1"/>
  <c r="E117" i="4" l="1"/>
  <c r="F58" i="4"/>
  <c r="D58" i="4"/>
  <c r="C58" i="4"/>
  <c r="E446" i="2"/>
  <c r="D446" i="2"/>
  <c r="F219" i="2"/>
  <c r="F446" i="2" l="1"/>
  <c r="C109" i="4"/>
  <c r="E58" i="4"/>
  <c r="D109" i="4"/>
  <c r="E422" i="2"/>
  <c r="D422" i="2"/>
  <c r="E363" i="2"/>
  <c r="D363" i="2"/>
  <c r="E60" i="1"/>
  <c r="D60" i="1"/>
  <c r="F328" i="2"/>
  <c r="F422" i="2" l="1"/>
  <c r="F60" i="1"/>
  <c r="E109" i="4"/>
  <c r="F193" i="2"/>
  <c r="E435" i="2" l="1"/>
  <c r="E434" i="2"/>
  <c r="E405" i="2"/>
  <c r="E402" i="2"/>
  <c r="D405" i="2"/>
  <c r="E390" i="2"/>
  <c r="E379" i="2"/>
  <c r="D379" i="2"/>
  <c r="F363" i="2"/>
  <c r="E364" i="2"/>
  <c r="E362" i="2"/>
  <c r="E361" i="2"/>
  <c r="D364" i="2"/>
  <c r="D362" i="2"/>
  <c r="E324" i="2"/>
  <c r="E321" i="2"/>
  <c r="D324" i="2"/>
  <c r="E306" i="2"/>
  <c r="F294" i="2"/>
  <c r="D293" i="2"/>
  <c r="E273" i="2"/>
  <c r="E270" i="2"/>
  <c r="D273" i="2"/>
  <c r="D270" i="2"/>
  <c r="E261" i="2"/>
  <c r="E258" i="2"/>
  <c r="E252" i="2"/>
  <c r="E251" i="2"/>
  <c r="E250" i="2"/>
  <c r="E249" i="2"/>
  <c r="D249" i="2"/>
  <c r="D252" i="2"/>
  <c r="D251" i="2"/>
  <c r="D250" i="2"/>
  <c r="E186" i="2"/>
  <c r="E189" i="2"/>
  <c r="D189" i="2"/>
  <c r="E114" i="2"/>
  <c r="D114" i="2"/>
  <c r="E82" i="2"/>
  <c r="D82" i="2"/>
  <c r="E69" i="2"/>
  <c r="D69" i="2"/>
  <c r="F251" i="2" l="1"/>
  <c r="F362" i="2"/>
  <c r="F250" i="2"/>
  <c r="F293" i="2"/>
  <c r="F355" i="2"/>
  <c r="D306" i="2"/>
  <c r="D7" i="4"/>
  <c r="D6" i="4"/>
  <c r="D5" i="4"/>
  <c r="C7" i="4"/>
  <c r="C6" i="4"/>
  <c r="C5" i="4"/>
  <c r="F243" i="2"/>
  <c r="F60" i="4"/>
  <c r="D62" i="4"/>
  <c r="D67" i="4" s="1"/>
  <c r="D61" i="4"/>
  <c r="D66" i="4" s="1"/>
  <c r="D60" i="4"/>
  <c r="C62" i="4"/>
  <c r="C61" i="4"/>
  <c r="C60" i="4"/>
  <c r="F354" i="2"/>
  <c r="F353" i="2"/>
  <c r="F352" i="2"/>
  <c r="F49" i="4"/>
  <c r="D51" i="4"/>
  <c r="D55" i="4" s="1"/>
  <c r="D50" i="4"/>
  <c r="D54" i="4" s="1"/>
  <c r="D49" i="4"/>
  <c r="C51" i="4"/>
  <c r="C50" i="4"/>
  <c r="C49" i="4"/>
  <c r="E13" i="4" l="1"/>
  <c r="C66" i="4"/>
  <c r="C67" i="4"/>
  <c r="C54" i="4"/>
  <c r="D64" i="4"/>
  <c r="D65" i="4"/>
  <c r="C55" i="4"/>
  <c r="C65" i="4"/>
  <c r="C64" i="4"/>
  <c r="C52" i="4"/>
  <c r="D53" i="4"/>
  <c r="D52" i="4"/>
  <c r="E6" i="4"/>
  <c r="E7" i="4"/>
  <c r="E61" i="4"/>
  <c r="E62" i="4"/>
  <c r="E51" i="4"/>
  <c r="C53" i="4"/>
  <c r="E49" i="4"/>
  <c r="E50" i="4"/>
  <c r="E55" i="4" l="1"/>
  <c r="E54" i="4"/>
  <c r="E65" i="4"/>
  <c r="E53" i="4"/>
  <c r="F288" i="2" l="1"/>
  <c r="F287" i="2"/>
  <c r="F286" i="2"/>
  <c r="E451" i="2" l="1"/>
  <c r="E452" i="2" s="1"/>
  <c r="D451" i="2"/>
  <c r="D435" i="2"/>
  <c r="D452" i="2" l="1"/>
  <c r="F143" i="2"/>
  <c r="D434" i="2"/>
  <c r="D64" i="1"/>
  <c r="F239" i="2"/>
  <c r="F40" i="4"/>
  <c r="D41" i="4"/>
  <c r="D98" i="4" s="1"/>
  <c r="D40" i="4"/>
  <c r="D97" i="4" s="1"/>
  <c r="C41" i="4"/>
  <c r="C40" i="4"/>
  <c r="C97" i="4" l="1"/>
  <c r="C98" i="4"/>
  <c r="F64" i="1"/>
  <c r="E41" i="4"/>
  <c r="E40" i="4"/>
  <c r="D61" i="1" l="1"/>
  <c r="F198" i="2"/>
  <c r="F61" i="1" l="1"/>
  <c r="E447" i="2"/>
  <c r="D447" i="2"/>
  <c r="F40" i="2"/>
  <c r="D95" i="4" l="1"/>
  <c r="E431" i="2" l="1"/>
  <c r="D431" i="2"/>
  <c r="E423" i="2" l="1"/>
  <c r="D423" i="2"/>
  <c r="F275" i="2"/>
  <c r="F423" i="2" l="1"/>
  <c r="E438" i="2"/>
  <c r="E437" i="2"/>
  <c r="E465" i="2" s="1"/>
  <c r="D437" i="2"/>
  <c r="D438" i="2"/>
  <c r="F206" i="2"/>
  <c r="E466" i="2" l="1"/>
  <c r="F438" i="2"/>
  <c r="F437" i="2"/>
  <c r="F21" i="4"/>
  <c r="D23" i="4"/>
  <c r="D22" i="4"/>
  <c r="D21" i="4"/>
  <c r="C23" i="4"/>
  <c r="C22" i="4"/>
  <c r="C21" i="4"/>
  <c r="F336" i="2"/>
  <c r="F38" i="4"/>
  <c r="D39" i="4"/>
  <c r="D45" i="4" s="1"/>
  <c r="D38" i="4"/>
  <c r="C39" i="4"/>
  <c r="C38" i="4"/>
  <c r="C45" i="4" l="1"/>
  <c r="D100" i="4"/>
  <c r="D25" i="4"/>
  <c r="C44" i="4"/>
  <c r="C42" i="4"/>
  <c r="D42" i="4"/>
  <c r="D44" i="4"/>
  <c r="C100" i="4"/>
  <c r="C25" i="4"/>
  <c r="D101" i="4"/>
  <c r="D102" i="4"/>
  <c r="C101" i="4"/>
  <c r="C102" i="4"/>
  <c r="F226" i="2"/>
  <c r="E100" i="4" l="1"/>
  <c r="E44" i="4"/>
  <c r="E45" i="4"/>
  <c r="E459" i="2"/>
  <c r="D459" i="2"/>
  <c r="D390" i="2" l="1"/>
  <c r="D186" i="2"/>
  <c r="F338" i="2" l="1"/>
  <c r="F337" i="2"/>
  <c r="F8" i="4" l="1"/>
  <c r="D10" i="4"/>
  <c r="D9" i="4"/>
  <c r="D125" i="4" s="1"/>
  <c r="D8" i="4"/>
  <c r="C10" i="4"/>
  <c r="C9" i="4"/>
  <c r="C8" i="4"/>
  <c r="F300" i="2"/>
  <c r="F299" i="2"/>
  <c r="F298" i="2"/>
  <c r="C125" i="4" l="1"/>
  <c r="C17" i="4"/>
  <c r="C126" i="4"/>
  <c r="D15" i="4"/>
  <c r="D76" i="4" s="1"/>
  <c r="D124" i="4"/>
  <c r="D14" i="4"/>
  <c r="D16" i="4"/>
  <c r="D17" i="4"/>
  <c r="D126" i="4"/>
  <c r="C16" i="4"/>
  <c r="C124" i="4"/>
  <c r="C14" i="4"/>
  <c r="C15" i="4"/>
  <c r="C76" i="4" s="1"/>
  <c r="F307" i="2"/>
  <c r="F308" i="2"/>
  <c r="E9" i="4"/>
  <c r="E10" i="4"/>
  <c r="E8" i="4"/>
  <c r="E15" i="4" l="1"/>
  <c r="F333" i="2" l="1"/>
  <c r="F407" i="2" l="1"/>
  <c r="F401" i="2"/>
  <c r="F400" i="2"/>
  <c r="F399" i="2"/>
  <c r="F398" i="2"/>
  <c r="F397" i="2"/>
  <c r="F396" i="2"/>
  <c r="F395" i="2"/>
  <c r="F387" i="2"/>
  <c r="F385" i="2"/>
  <c r="F384" i="2"/>
  <c r="F375" i="2"/>
  <c r="F374" i="2"/>
  <c r="F373" i="2"/>
  <c r="F372" i="2"/>
  <c r="F371" i="2"/>
  <c r="F370" i="2"/>
  <c r="F369" i="2"/>
  <c r="F367" i="2"/>
  <c r="F366" i="2"/>
  <c r="F360" i="2"/>
  <c r="F359" i="2"/>
  <c r="F358" i="2"/>
  <c r="F357" i="2"/>
  <c r="F356" i="2"/>
  <c r="F351" i="2"/>
  <c r="F350" i="2"/>
  <c r="F349" i="2"/>
  <c r="F348" i="2"/>
  <c r="F347" i="2"/>
  <c r="F346" i="2"/>
  <c r="F345" i="2"/>
  <c r="F344" i="2"/>
  <c r="F343" i="2"/>
  <c r="F342" i="2"/>
  <c r="F341" i="2"/>
  <c r="F339" i="2"/>
  <c r="F334" i="2"/>
  <c r="F332" i="2"/>
  <c r="F331" i="2"/>
  <c r="F330" i="2"/>
  <c r="F329" i="2"/>
  <c r="F327" i="2"/>
  <c r="F326" i="2"/>
  <c r="F320" i="2"/>
  <c r="F319" i="2"/>
  <c r="F318" i="2"/>
  <c r="F317" i="2"/>
  <c r="F316" i="2"/>
  <c r="F315" i="2"/>
  <c r="F314" i="2"/>
  <c r="F313" i="2"/>
  <c r="F312" i="2"/>
  <c r="F311" i="2"/>
  <c r="F289" i="2"/>
  <c r="F285" i="2"/>
  <c r="F283" i="2"/>
  <c r="F282" i="2"/>
  <c r="F281" i="2"/>
  <c r="F269" i="2"/>
  <c r="F267" i="2"/>
  <c r="F266" i="2"/>
  <c r="F265" i="2"/>
  <c r="F257" i="2"/>
  <c r="F255" i="2"/>
  <c r="F254" i="2"/>
  <c r="F248" i="2"/>
  <c r="F247" i="2"/>
  <c r="F245" i="2"/>
  <c r="F244" i="2"/>
  <c r="F242" i="2"/>
  <c r="F241" i="2"/>
  <c r="F240" i="2"/>
  <c r="F233" i="2"/>
  <c r="F232" i="2"/>
  <c r="F227" i="2"/>
  <c r="F225" i="2"/>
  <c r="F223" i="2"/>
  <c r="F222" i="2"/>
  <c r="F221" i="2"/>
  <c r="F220" i="2"/>
  <c r="F218" i="2"/>
  <c r="F217" i="2"/>
  <c r="F214" i="2"/>
  <c r="F213" i="2"/>
  <c r="F212" i="2"/>
  <c r="F211" i="2"/>
  <c r="F210" i="2"/>
  <c r="F209" i="2"/>
  <c r="F207" i="2"/>
  <c r="F205" i="2"/>
  <c r="F204" i="2"/>
  <c r="F202" i="2"/>
  <c r="F199" i="2"/>
  <c r="F194" i="2"/>
  <c r="F191" i="2"/>
  <c r="F185" i="2"/>
  <c r="F184" i="2"/>
  <c r="F183" i="2"/>
  <c r="F182" i="2"/>
  <c r="F181" i="2"/>
  <c r="F180" i="2"/>
  <c r="F179" i="2"/>
  <c r="F178" i="2"/>
  <c r="F177" i="2"/>
  <c r="F176" i="2"/>
  <c r="F175" i="2"/>
  <c r="F168" i="2"/>
  <c r="F167" i="2"/>
  <c r="F156" i="2"/>
  <c r="F151" i="2"/>
  <c r="F149" i="2"/>
  <c r="F148" i="2"/>
  <c r="F147" i="2"/>
  <c r="F146" i="2"/>
  <c r="F142" i="2"/>
  <c r="F140" i="2"/>
  <c r="F139" i="2"/>
  <c r="F138" i="2"/>
  <c r="F136" i="2"/>
  <c r="F135" i="2"/>
  <c r="F134" i="2"/>
  <c r="F127" i="2"/>
  <c r="F124" i="2"/>
  <c r="F123" i="2"/>
  <c r="F122" i="2"/>
  <c r="F121" i="2"/>
  <c r="F119" i="2"/>
  <c r="F118" i="2"/>
  <c r="F117" i="2"/>
  <c r="F116" i="2"/>
  <c r="F106" i="2"/>
  <c r="F105" i="2"/>
  <c r="F104" i="2"/>
  <c r="F103" i="2"/>
  <c r="F102" i="2"/>
  <c r="F101" i="2"/>
  <c r="F100" i="2"/>
  <c r="F99" i="2"/>
  <c r="F98" i="2"/>
  <c r="F97" i="2"/>
  <c r="F96" i="2"/>
  <c r="F95" i="2"/>
  <c r="F94" i="2"/>
  <c r="F93" i="2"/>
  <c r="F92" i="2"/>
  <c r="F91" i="2"/>
  <c r="F90" i="2"/>
  <c r="F89" i="2"/>
  <c r="F88" i="2"/>
  <c r="F87" i="2"/>
  <c r="F86" i="2"/>
  <c r="F85" i="2"/>
  <c r="F84" i="2"/>
  <c r="F78" i="2"/>
  <c r="F77" i="2"/>
  <c r="F76" i="2"/>
  <c r="F75" i="2"/>
  <c r="F74" i="2"/>
  <c r="F73" i="2"/>
  <c r="F72" i="2"/>
  <c r="F71" i="2"/>
  <c r="F65" i="2"/>
  <c r="F64" i="2"/>
  <c r="F63" i="2"/>
  <c r="F62" i="2"/>
  <c r="F61" i="2"/>
  <c r="F60" i="2"/>
  <c r="F59" i="2"/>
  <c r="F58" i="2"/>
  <c r="F57" i="2"/>
  <c r="F56" i="2"/>
  <c r="F55" i="2"/>
  <c r="F54" i="2"/>
  <c r="F53" i="2"/>
  <c r="F52" i="2"/>
  <c r="F51" i="2"/>
  <c r="F50" i="2"/>
  <c r="F49" i="2"/>
  <c r="F48" i="2"/>
  <c r="F47" i="2"/>
  <c r="F46" i="2"/>
  <c r="F45" i="2"/>
  <c r="F44" i="2"/>
  <c r="F43" i="2"/>
  <c r="F42" i="2"/>
  <c r="F41" i="2"/>
  <c r="F39" i="2"/>
  <c r="F38" i="2"/>
  <c r="F37" i="2"/>
  <c r="F36" i="2"/>
  <c r="F35" i="2"/>
  <c r="F34" i="2"/>
  <c r="F33" i="2"/>
  <c r="F32" i="2"/>
  <c r="F31" i="2"/>
  <c r="F30" i="2"/>
  <c r="F29" i="2"/>
  <c r="F28" i="2"/>
  <c r="F27" i="2"/>
  <c r="F26" i="2"/>
  <c r="F25" i="2"/>
  <c r="F23" i="2"/>
  <c r="F22" i="2"/>
  <c r="F21" i="2"/>
  <c r="F19" i="2"/>
  <c r="F18" i="2"/>
  <c r="F17" i="2"/>
  <c r="F15" i="2"/>
  <c r="F14" i="2"/>
  <c r="F13" i="2"/>
  <c r="F12" i="2"/>
  <c r="F11" i="2"/>
  <c r="F10" i="2"/>
  <c r="F9" i="2"/>
  <c r="F8" i="2"/>
  <c r="F7" i="2"/>
  <c r="E69" i="1"/>
  <c r="D69" i="1"/>
  <c r="F69" i="1" l="1"/>
  <c r="F461" i="2"/>
  <c r="F462" i="2"/>
  <c r="F132" i="2"/>
  <c r="E124" i="4" l="1"/>
  <c r="F451" i="2" l="1"/>
  <c r="F427" i="2" l="1"/>
  <c r="F463" i="2" l="1"/>
  <c r="E455" i="2" l="1"/>
  <c r="E467" i="2" s="1"/>
  <c r="E468" i="2" s="1"/>
  <c r="D455" i="2"/>
  <c r="F455" i="2" l="1"/>
  <c r="F19" i="4"/>
  <c r="D20" i="4"/>
  <c r="D19" i="4"/>
  <c r="D89" i="4" s="1"/>
  <c r="C20" i="4"/>
  <c r="C19" i="4"/>
  <c r="C89" i="4" l="1"/>
  <c r="C90" i="4"/>
  <c r="D27" i="4"/>
  <c r="D90" i="4"/>
  <c r="C27" i="4"/>
  <c r="C24" i="4"/>
  <c r="C26" i="4"/>
  <c r="D26" i="4"/>
  <c r="D24" i="4"/>
  <c r="E19" i="4"/>
  <c r="E20" i="4"/>
  <c r="E90" i="4" l="1"/>
  <c r="F443" i="2"/>
  <c r="E89" i="4"/>
  <c r="F419" i="2" l="1"/>
  <c r="F447" i="2" l="1"/>
  <c r="E420" i="2"/>
  <c r="E376" i="2" l="1"/>
  <c r="D361" i="2"/>
  <c r="E111" i="2" l="1"/>
  <c r="E79" i="2"/>
  <c r="E66" i="2"/>
  <c r="F236" i="2" l="1"/>
  <c r="F237" i="2"/>
  <c r="F5" i="4"/>
  <c r="E16" i="4" l="1"/>
  <c r="E17" i="4"/>
  <c r="E52" i="4" l="1"/>
  <c r="F442" i="2" l="1"/>
  <c r="F459" i="2" l="1"/>
  <c r="F439" i="2" l="1"/>
  <c r="E60" i="4"/>
  <c r="E66" i="4" l="1"/>
  <c r="E64" i="4"/>
  <c r="E67" i="4"/>
  <c r="E22" i="4" l="1"/>
  <c r="E21" i="4"/>
  <c r="E23" i="4"/>
  <c r="F435" i="2" l="1"/>
  <c r="F434" i="2"/>
  <c r="E26" i="4"/>
  <c r="E27" i="4"/>
  <c r="E24" i="4"/>
  <c r="E39" i="4"/>
  <c r="E38" i="4"/>
  <c r="E25" i="4"/>
  <c r="E76" i="4" l="1"/>
  <c r="E42" i="4"/>
  <c r="F431" i="2" l="1"/>
  <c r="F6" i="2"/>
  <c r="D261" i="2"/>
  <c r="F189" i="2"/>
  <c r="D413" i="2" l="1"/>
  <c r="F405" i="2"/>
  <c r="F309" i="2"/>
  <c r="F273" i="2"/>
  <c r="F261" i="2"/>
  <c r="F252" i="2"/>
  <c r="F393" i="2"/>
  <c r="E413" i="2"/>
  <c r="F295" i="2"/>
  <c r="F364" i="2"/>
  <c r="F379" i="2"/>
  <c r="F114" i="2"/>
  <c r="F172" i="2"/>
  <c r="F82" i="2"/>
  <c r="F69" i="2"/>
  <c r="E414" i="2"/>
  <c r="D414" i="2"/>
  <c r="F413" i="2" l="1"/>
  <c r="F414" i="2"/>
  <c r="F361" i="2" l="1"/>
  <c r="E126" i="4" l="1"/>
  <c r="E125" i="4"/>
  <c r="C128" i="4"/>
  <c r="D128" i="4"/>
  <c r="D30" i="4" l="1"/>
  <c r="D29" i="4"/>
  <c r="D105" i="4" s="1"/>
  <c r="E31" i="1" s="1"/>
  <c r="C30" i="4"/>
  <c r="C106" i="4" s="1"/>
  <c r="C29" i="4"/>
  <c r="C105" i="4" s="1"/>
  <c r="D36" i="4" l="1"/>
  <c r="D78" i="4" s="1"/>
  <c r="D106" i="4"/>
  <c r="D35" i="4"/>
  <c r="D77" i="4" s="1"/>
  <c r="D33" i="4"/>
  <c r="D75" i="4" s="1"/>
  <c r="C36" i="4"/>
  <c r="C78" i="4" s="1"/>
  <c r="C35" i="4"/>
  <c r="C77" i="4" s="1"/>
  <c r="C33" i="4"/>
  <c r="C75" i="4" s="1"/>
  <c r="E29" i="4"/>
  <c r="E30" i="4"/>
  <c r="E106" i="4" l="1"/>
  <c r="E35" i="4"/>
  <c r="E105" i="4"/>
  <c r="E36" i="4"/>
  <c r="E33" i="4"/>
  <c r="E121" i="1" l="1"/>
  <c r="D121" i="1"/>
  <c r="F121" i="1" l="1"/>
  <c r="D292" i="2"/>
  <c r="F292" i="2" l="1"/>
  <c r="C119" i="4" l="1"/>
  <c r="C87" i="4" l="1"/>
  <c r="E5" i="4" l="1"/>
  <c r="D119" i="4"/>
  <c r="E119" i="4" l="1"/>
  <c r="E97" i="4"/>
  <c r="E98" i="4"/>
  <c r="C129" i="4"/>
  <c r="E102" i="4"/>
  <c r="E101" i="4"/>
  <c r="D129" i="4"/>
  <c r="D130" i="4"/>
  <c r="D83" i="4"/>
  <c r="C99" i="4"/>
  <c r="C83" i="4"/>
  <c r="E14" i="4"/>
  <c r="D91" i="4"/>
  <c r="E456" i="2"/>
  <c r="E120" i="1"/>
  <c r="D120" i="1"/>
  <c r="E119" i="1"/>
  <c r="E122" i="1" s="1"/>
  <c r="D119" i="1"/>
  <c r="D122" i="1" l="1"/>
  <c r="E129" i="4"/>
  <c r="E78" i="4"/>
  <c r="E75" i="4"/>
  <c r="E77" i="4"/>
  <c r="D131" i="4"/>
  <c r="D460" i="2"/>
  <c r="E444" i="2"/>
  <c r="D456" i="2"/>
  <c r="E464" i="2"/>
  <c r="D444" i="2"/>
  <c r="D464" i="2"/>
  <c r="D440" i="2"/>
  <c r="E440" i="2"/>
  <c r="E448" i="2"/>
  <c r="D448" i="2"/>
  <c r="C91" i="4"/>
  <c r="E460" i="2"/>
  <c r="F464" i="2" l="1"/>
  <c r="F440" i="2"/>
  <c r="F452" i="2"/>
  <c r="F460" i="2"/>
  <c r="F448" i="2"/>
  <c r="F444" i="2"/>
  <c r="F456" i="2"/>
  <c r="E91" i="4"/>
  <c r="D436" i="2"/>
  <c r="E436" i="2"/>
  <c r="F436" i="2" l="1"/>
  <c r="E432" i="2"/>
  <c r="D432" i="2"/>
  <c r="F432" i="2" l="1"/>
  <c r="E428" i="2"/>
  <c r="D428" i="2"/>
  <c r="D420" i="2"/>
  <c r="D467" i="2"/>
  <c r="D424" i="2"/>
  <c r="E424" i="2"/>
  <c r="E411" i="2"/>
  <c r="D411" i="2"/>
  <c r="E408" i="2"/>
  <c r="D408" i="2"/>
  <c r="D402" i="2"/>
  <c r="F428" i="2" l="1"/>
  <c r="F424" i="2"/>
  <c r="F408" i="2"/>
  <c r="F411" i="2"/>
  <c r="F402" i="2"/>
  <c r="F390" i="2"/>
  <c r="F467" i="2"/>
  <c r="F420" i="2"/>
  <c r="D376" i="2" l="1"/>
  <c r="F376" i="2" l="1"/>
  <c r="D321" i="2" l="1"/>
  <c r="D415" i="2" l="1"/>
  <c r="F306" i="2"/>
  <c r="F321" i="2"/>
  <c r="E415" i="2"/>
  <c r="F324" i="2"/>
  <c r="F415" i="2" l="1"/>
  <c r="D258" i="2" l="1"/>
  <c r="F270" i="2" l="1"/>
  <c r="F258" i="2"/>
  <c r="F249" i="2"/>
  <c r="F234" i="2"/>
  <c r="D169" i="2"/>
  <c r="F169" i="2" l="1"/>
  <c r="E412" i="2"/>
  <c r="F186" i="2"/>
  <c r="D129" i="2"/>
  <c r="D111" i="2"/>
  <c r="F129" i="2" l="1"/>
  <c r="F111" i="2"/>
  <c r="D79" i="2"/>
  <c r="F79" i="2" l="1"/>
  <c r="D66" i="2"/>
  <c r="D412" i="2" l="1"/>
  <c r="F66" i="2"/>
  <c r="E133" i="1"/>
  <c r="D133" i="1"/>
  <c r="E132" i="1"/>
  <c r="D132" i="1"/>
  <c r="E131" i="1"/>
  <c r="D131" i="1"/>
  <c r="E129" i="1"/>
  <c r="D129" i="1"/>
  <c r="E128" i="1"/>
  <c r="D128" i="1"/>
  <c r="E127" i="1"/>
  <c r="D127" i="1"/>
  <c r="E125" i="1"/>
  <c r="D125" i="1"/>
  <c r="E124" i="1"/>
  <c r="D124" i="1"/>
  <c r="E123" i="1"/>
  <c r="D123" i="1"/>
  <c r="F124" i="1" l="1"/>
  <c r="F127" i="1"/>
  <c r="F125" i="1"/>
  <c r="F128" i="1"/>
  <c r="F133" i="1"/>
  <c r="F129" i="1"/>
  <c r="F412" i="2"/>
  <c r="D130" i="1"/>
  <c r="E126" i="1"/>
  <c r="D126" i="1"/>
  <c r="E134" i="1"/>
  <c r="E117" i="1"/>
  <c r="D117" i="1"/>
  <c r="D116" i="1"/>
  <c r="E113" i="1"/>
  <c r="D113" i="1"/>
  <c r="E112" i="1"/>
  <c r="D112" i="1"/>
  <c r="E111" i="1"/>
  <c r="D111" i="1"/>
  <c r="F113" i="1" l="1"/>
  <c r="F112" i="1"/>
  <c r="F126" i="1"/>
  <c r="F117" i="1"/>
  <c r="E114" i="1"/>
  <c r="D134" i="1"/>
  <c r="D114" i="1"/>
  <c r="D109" i="1"/>
  <c r="D108" i="1"/>
  <c r="E107" i="1"/>
  <c r="D107" i="1"/>
  <c r="F134" i="1" l="1"/>
  <c r="F114" i="1"/>
  <c r="E105" i="1"/>
  <c r="D105" i="1"/>
  <c r="E104" i="1"/>
  <c r="D104" i="1"/>
  <c r="E103" i="1"/>
  <c r="D103" i="1"/>
  <c r="E101" i="1"/>
  <c r="D101" i="1"/>
  <c r="E100" i="1"/>
  <c r="D100" i="1"/>
  <c r="E99" i="1"/>
  <c r="D99" i="1"/>
  <c r="E97" i="1"/>
  <c r="D97" i="1"/>
  <c r="E96" i="1"/>
  <c r="D96" i="1"/>
  <c r="E95" i="1"/>
  <c r="D95" i="1"/>
  <c r="E93" i="1"/>
  <c r="D93" i="1"/>
  <c r="E92" i="1"/>
  <c r="D92" i="1"/>
  <c r="E91" i="1"/>
  <c r="D91" i="1"/>
  <c r="F103" i="1" l="1"/>
  <c r="F92" i="1"/>
  <c r="F93" i="1"/>
  <c r="F97" i="1"/>
  <c r="F105" i="1"/>
  <c r="F96" i="1"/>
  <c r="F101" i="1"/>
  <c r="F104" i="1"/>
  <c r="D94" i="1"/>
  <c r="D106" i="1"/>
  <c r="E94" i="1"/>
  <c r="E106" i="1"/>
  <c r="E102" i="1"/>
  <c r="E89" i="1"/>
  <c r="D89" i="1"/>
  <c r="E88" i="1"/>
  <c r="D88" i="1"/>
  <c r="E87" i="1"/>
  <c r="D87" i="1"/>
  <c r="B85" i="1"/>
  <c r="F94" i="1" l="1"/>
  <c r="F89" i="1"/>
  <c r="F106" i="1"/>
  <c r="D90" i="1"/>
  <c r="E90" i="1"/>
  <c r="D137" i="1"/>
  <c r="D102" i="1"/>
  <c r="F102" i="1" l="1"/>
  <c r="F90" i="1"/>
  <c r="D71" i="1" l="1"/>
  <c r="E71" i="1" l="1"/>
  <c r="F71" i="1" s="1"/>
  <c r="D51" i="1"/>
  <c r="E50" i="1"/>
  <c r="D50" i="1"/>
  <c r="E44" i="1"/>
  <c r="D44" i="1"/>
  <c r="D82" i="1" s="1"/>
  <c r="E82" i="1" l="1"/>
  <c r="F82" i="1" s="1"/>
  <c r="E43" i="1"/>
  <c r="D43" i="1"/>
  <c r="E42" i="1"/>
  <c r="D42" i="1"/>
  <c r="D39" i="1"/>
  <c r="E38" i="1"/>
  <c r="E36" i="1"/>
  <c r="D35" i="1"/>
  <c r="E30" i="1"/>
  <c r="D30" i="1"/>
  <c r="E28" i="1"/>
  <c r="D28" i="1"/>
  <c r="D27" i="1"/>
  <c r="E26" i="1"/>
  <c r="D26" i="1"/>
  <c r="D22" i="1"/>
  <c r="E18" i="1"/>
  <c r="F43" i="1" l="1"/>
  <c r="F28" i="1"/>
  <c r="D38" i="1"/>
  <c r="D18" i="1"/>
  <c r="D78" i="1"/>
  <c r="D36" i="1"/>
  <c r="E80" i="1"/>
  <c r="D29" i="1"/>
  <c r="E45" i="1"/>
  <c r="D45" i="1"/>
  <c r="F45" i="1" l="1"/>
  <c r="D80" i="1"/>
  <c r="F80" i="1" s="1"/>
  <c r="E16" i="1"/>
  <c r="D16" i="1"/>
  <c r="F16" i="1" l="1"/>
  <c r="E75" i="1"/>
  <c r="D75" i="1"/>
  <c r="E15" i="1"/>
  <c r="D15" i="1"/>
  <c r="E14" i="1"/>
  <c r="D14" i="1"/>
  <c r="E12" i="1"/>
  <c r="D12" i="1"/>
  <c r="E11" i="1"/>
  <c r="D11" i="1"/>
  <c r="E10" i="1"/>
  <c r="D10" i="1"/>
  <c r="E8" i="1"/>
  <c r="D8" i="1"/>
  <c r="E7" i="1"/>
  <c r="D7" i="1"/>
  <c r="E6" i="1"/>
  <c r="D6" i="1"/>
  <c r="E109" i="1"/>
  <c r="F109" i="1" s="1"/>
  <c r="D110" i="1"/>
  <c r="F15" i="1" l="1"/>
  <c r="F75" i="1"/>
  <c r="E78" i="1"/>
  <c r="F78" i="1" s="1"/>
  <c r="E74" i="1"/>
  <c r="D13" i="1"/>
  <c r="D17" i="1"/>
  <c r="E13" i="1"/>
  <c r="E9" i="1"/>
  <c r="E73" i="1"/>
  <c r="E17" i="1"/>
  <c r="D73" i="1"/>
  <c r="D74" i="1"/>
  <c r="D9" i="1"/>
  <c r="E137" i="1"/>
  <c r="F137" i="1" l="1"/>
  <c r="F17" i="1"/>
  <c r="F74" i="1"/>
  <c r="F73" i="1"/>
  <c r="E40" i="1"/>
  <c r="E81" i="1" s="1"/>
  <c r="D32" i="1"/>
  <c r="D79" i="1" s="1"/>
  <c r="E19" i="1"/>
  <c r="E20" i="1"/>
  <c r="E24" i="1"/>
  <c r="E22" i="1"/>
  <c r="F22" i="1" s="1"/>
  <c r="E27" i="1"/>
  <c r="F27" i="1" s="1"/>
  <c r="E32" i="1"/>
  <c r="E35" i="1"/>
  <c r="F35" i="1" s="1"/>
  <c r="E39" i="1"/>
  <c r="E47" i="1"/>
  <c r="E48" i="1"/>
  <c r="E46" i="1"/>
  <c r="E51" i="1"/>
  <c r="E52" i="1"/>
  <c r="E108" i="1"/>
  <c r="F108" i="1" s="1"/>
  <c r="E34" i="1"/>
  <c r="D115" i="1"/>
  <c r="D135" i="1" s="1"/>
  <c r="E98" i="1"/>
  <c r="D98" i="1"/>
  <c r="E116" i="1"/>
  <c r="F116" i="1" s="1"/>
  <c r="E115" i="1"/>
  <c r="B135" i="1"/>
  <c r="E130" i="1"/>
  <c r="D87" i="4"/>
  <c r="D123" i="4"/>
  <c r="F130" i="1" l="1"/>
  <c r="F32" i="1"/>
  <c r="F98" i="1"/>
  <c r="D46" i="1"/>
  <c r="F46" i="1" s="1"/>
  <c r="D47" i="1"/>
  <c r="F47" i="1" s="1"/>
  <c r="D40" i="1"/>
  <c r="D20" i="1"/>
  <c r="D34" i="1"/>
  <c r="D23" i="1"/>
  <c r="D19" i="1"/>
  <c r="D52" i="1"/>
  <c r="D48" i="1"/>
  <c r="D83" i="1" s="1"/>
  <c r="D31" i="1"/>
  <c r="D33" i="1" s="1"/>
  <c r="D24" i="1"/>
  <c r="D77" i="1" s="1"/>
  <c r="E135" i="1"/>
  <c r="E110" i="1"/>
  <c r="E37" i="1"/>
  <c r="D107" i="4"/>
  <c r="D111" i="4"/>
  <c r="C123" i="4"/>
  <c r="D99" i="4"/>
  <c r="C115" i="4"/>
  <c r="E83" i="1"/>
  <c r="D127" i="4"/>
  <c r="E118" i="1"/>
  <c r="D118" i="1"/>
  <c r="D115" i="4"/>
  <c r="F122" i="1"/>
  <c r="D136" i="1"/>
  <c r="D138" i="1" s="1"/>
  <c r="D103" i="4"/>
  <c r="C111" i="4"/>
  <c r="C107" i="4"/>
  <c r="C95" i="4"/>
  <c r="E53" i="1"/>
  <c r="E84" i="1"/>
  <c r="C130" i="4"/>
  <c r="E79" i="1"/>
  <c r="F79" i="1" s="1"/>
  <c r="E23" i="1"/>
  <c r="C127" i="4"/>
  <c r="C103" i="4"/>
  <c r="E49" i="1"/>
  <c r="E29" i="1"/>
  <c r="F29" i="1" s="1"/>
  <c r="E33" i="1"/>
  <c r="E21" i="1"/>
  <c r="E54" i="1"/>
  <c r="E41" i="1"/>
  <c r="E77" i="1"/>
  <c r="E56" i="1"/>
  <c r="E76" i="1"/>
  <c r="F77" i="1" l="1"/>
  <c r="E111" i="4"/>
  <c r="D41" i="1"/>
  <c r="D81" i="1"/>
  <c r="F81" i="1" s="1"/>
  <c r="F110" i="1"/>
  <c r="F135" i="1"/>
  <c r="F33" i="1"/>
  <c r="F23" i="1"/>
  <c r="E103" i="4"/>
  <c r="E127" i="4"/>
  <c r="E130" i="4"/>
  <c r="E99" i="4"/>
  <c r="F118" i="1"/>
  <c r="E107" i="4"/>
  <c r="F31" i="1"/>
  <c r="F48" i="1"/>
  <c r="F83" i="1"/>
  <c r="F24" i="1"/>
  <c r="D55" i="1"/>
  <c r="D56" i="1"/>
  <c r="F56" i="1" s="1"/>
  <c r="D54" i="1"/>
  <c r="F54" i="1" s="1"/>
  <c r="D25" i="1"/>
  <c r="D53" i="1"/>
  <c r="D84" i="1"/>
  <c r="F84" i="1" s="1"/>
  <c r="D76" i="1"/>
  <c r="F76" i="1" s="1"/>
  <c r="D37" i="1"/>
  <c r="F37" i="1" s="1"/>
  <c r="D21" i="1"/>
  <c r="D49" i="1"/>
  <c r="F49" i="1" s="1"/>
  <c r="E25" i="1"/>
  <c r="E128" i="4"/>
  <c r="E136" i="1"/>
  <c r="F136" i="1" s="1"/>
  <c r="E55" i="1"/>
  <c r="C131" i="4"/>
  <c r="E85" i="1"/>
  <c r="E138" i="1" l="1"/>
  <c r="F138" i="1" s="1"/>
  <c r="F25" i="1"/>
  <c r="D57" i="1"/>
  <c r="E131" i="4"/>
  <c r="F55" i="1"/>
  <c r="D85" i="1"/>
  <c r="F85" i="1" s="1"/>
  <c r="E57" i="1"/>
  <c r="D466" i="2"/>
  <c r="D465" i="2"/>
  <c r="D468" i="2" l="1"/>
  <c r="F57" i="1"/>
  <c r="F465" i="2"/>
  <c r="F466" i="2"/>
  <c r="F468" i="2" l="1"/>
</calcChain>
</file>

<file path=xl/sharedStrings.xml><?xml version="1.0" encoding="utf-8"?>
<sst xmlns="http://schemas.openxmlformats.org/spreadsheetml/2006/main" count="1545" uniqueCount="617">
  <si>
    <t>Вышестеблиевское сельское поселение</t>
  </si>
  <si>
    <t>Ахтанизовское сельское поселение</t>
  </si>
  <si>
    <t>Голубицкое сельское поселение</t>
  </si>
  <si>
    <t>Запорожское сельское поселение</t>
  </si>
  <si>
    <t>Сенное сельское поселение</t>
  </si>
  <si>
    <t>Старотитаровское сельское поселение</t>
  </si>
  <si>
    <t>Таманское сельское поселение</t>
  </si>
  <si>
    <t>Новотаманское сельское поселение</t>
  </si>
  <si>
    <t>Курчанское сельское поселение</t>
  </si>
  <si>
    <t>Краснострельское сельское поселение</t>
  </si>
  <si>
    <t>Фонталовское сельское поселение</t>
  </si>
  <si>
    <t>Темрюкское городское поселение</t>
  </si>
  <si>
    <t>Итого по программам поселений:</t>
  </si>
  <si>
    <t>х</t>
  </si>
  <si>
    <t>Количество реализуемых программ в поселениях</t>
  </si>
  <si>
    <t>Поселения Темрюкского района</t>
  </si>
  <si>
    <t>Источник финансирования</t>
  </si>
  <si>
    <t>Освоено за отчетный период, тыс. руб.</t>
  </si>
  <si>
    <t xml:space="preserve">краевой бюджет </t>
  </si>
  <si>
    <t>местный бюджет</t>
  </si>
  <si>
    <t>Исполнение муниципальных программ поселениями, в %</t>
  </si>
  <si>
    <t>Всего</t>
  </si>
  <si>
    <t>Муниципальные программы поселений</t>
  </si>
  <si>
    <t>Ахтанизовское</t>
  </si>
  <si>
    <t>Вышестеблиевское</t>
  </si>
  <si>
    <t>Голубицкое</t>
  </si>
  <si>
    <t>Краснострельское</t>
  </si>
  <si>
    <t>Курчанское</t>
  </si>
  <si>
    <t>Новотаманское</t>
  </si>
  <si>
    <t>Запорожское</t>
  </si>
  <si>
    <t>Сенное</t>
  </si>
  <si>
    <t>Старотитаровское</t>
  </si>
  <si>
    <t>Таманское</t>
  </si>
  <si>
    <t>Темрюкское</t>
  </si>
  <si>
    <t>Фонталовское</t>
  </si>
  <si>
    <t>Муниципальное имущество и земельные ресурсы</t>
  </si>
  <si>
    <t>Муниципальная программа "Эффективное муниципальное управление"</t>
  </si>
  <si>
    <t xml:space="preserve">Муниципальная программа "Мероприятия праздничных дней и памятных дат в Ахтанизовском сельском поселении Темрюкского района" </t>
  </si>
  <si>
    <t>Муниципальная программа "Компенсационные выплаты руководителям органов территориального общественного самоуправления Ахтанизовского сельского поселения Темрюкского района"</t>
  </si>
  <si>
    <t>Муниципальная программа "Сохранение и охрана объектов культурного наследия (памятников истории и культуры) местного значения Ахтанизовского сельского поселения Темрюкского района"</t>
  </si>
  <si>
    <t>Муниципальная программа "Развитие жилищно-коммунального хозяйства Ахтанизовского сельского поселения Темрюкского района"</t>
  </si>
  <si>
    <t>Муниципальная программа "Развитие сети автомобильных дорог  Ахтанизовского сельского поселения Темрюкского района"</t>
  </si>
  <si>
    <t>Муниципальная программа "Развитие физической культуры и массового спорта в Ахтанизовском сельском поселении Темрюкского района"</t>
  </si>
  <si>
    <t>Муниципальная программа "Развитие культуры Ахтанизовского сельского поселения Темрюкского района"</t>
  </si>
  <si>
    <t>Муниципальная программа "Пенсионное обеспечение за выслугу лет лицам, замещающим муниципальные должности и должности муниципальных служащих Ахтанизовского сельского поселения Темрюкского района"</t>
  </si>
  <si>
    <t>Молодежная политика</t>
  </si>
  <si>
    <t>Малый бизнес</t>
  </si>
  <si>
    <t>Водоснабжение. Водоотведение</t>
  </si>
  <si>
    <t>Газификация</t>
  </si>
  <si>
    <t>Наружное освещение</t>
  </si>
  <si>
    <t>Обеспечение жильем и земельными участками</t>
  </si>
  <si>
    <t>Прочие</t>
  </si>
  <si>
    <t>Муниципальная программа «Обеспечение безопасности населения Голубицкого сельского поселения Темрюкского района»</t>
  </si>
  <si>
    <t xml:space="preserve">Муниципальная программа "Развитие культуры  Голубицкого сельского поселения Темрюкского района" </t>
  </si>
  <si>
    <t xml:space="preserve">Муниципальная программа Голубицкого сельского поселения Темрюкского района «Развитие информационного общества» </t>
  </si>
  <si>
    <t xml:space="preserve">Муниципальная программа «Развитие физической культуры и массового спорта в Голубицком сельском поселении Темрюкского района» </t>
  </si>
  <si>
    <t>Муниципальная программа «Реализация молодежной политики в Голубицком сельском поселении Темрюкского района»</t>
  </si>
  <si>
    <t xml:space="preserve">Муниципальная программа «Пенсионное обеспечение за выслугу лет лицам, замещавших муниципальные должности и должности муниципальных служащих Голубицкого сельского поселения Темрюкского района» </t>
  </si>
  <si>
    <t xml:space="preserve">Муниципальная программа Голубицкого сельского поселения Темрюкского района «Эффективное муниципальное управление» </t>
  </si>
  <si>
    <t>Муниципальная программа Сенного сельского поселения Темрюкского района «Эффективное муниципальное управление»</t>
  </si>
  <si>
    <t>Муниципальная программа «Развитие  архивного дела в Сенном сельском поселении Темрюкского района»</t>
  </si>
  <si>
    <t>Муниципальная программа "Обеспечение информационного освещения деятельности администрации Сенного сельского поселения Темрюкского района"</t>
  </si>
  <si>
    <t>Муниципальная программа «Обеспечение безопасности населения Сенного сельского поселения Темрюкского района»</t>
  </si>
  <si>
    <t xml:space="preserve">Муниципальная программа «Молодежь Сенного сельского поселения Темрюкского района»  </t>
  </si>
  <si>
    <t xml:space="preserve">Муниципальная программа «Развитие культуры  Сенного сельского поселения Темрюкского района»                                                            </t>
  </si>
  <si>
    <t>Муниципальная программа «Мероприятия праздничных дней и памятных дат в Сенном сельском поселении Темрюкского района»</t>
  </si>
  <si>
    <t>Муниципальная программа «Сохранение, использование и популяризация памятников истории и культуры местного значения, расположенных на территории Сенного сельского поселения Темрюкского района»</t>
  </si>
  <si>
    <t>Муниципальная программа «Развитие физической культуры и массового спорта в Сенном сельском поселении Темрюкского района»</t>
  </si>
  <si>
    <t>ИТОГО ПО РАЗДЕЛУ</t>
  </si>
  <si>
    <t>ИТОГО</t>
  </si>
  <si>
    <t>Муниципальная программа Темрюкского городского поселения Темрюкского района «Управление муниципальным имуществом»</t>
  </si>
  <si>
    <t xml:space="preserve">Муниципальная программа Темрюкского городского поселения Темрюкского района «Календарь памятных дат» </t>
  </si>
  <si>
    <t>Муниципальная  программа Темрюкского городского поселения Темрюкского района «Обеспечение деятельности подведомственных муниципальных учреждений»</t>
  </si>
  <si>
    <t>Муниципальная программа Темрюкского городского поселения Темрюкского района «Обеспечение информационного освещения деятельности органов местного самоуправления»</t>
  </si>
  <si>
    <t>Муниципальная программа Темрюкского городского поселения Темрюкского района "Развитие, эксплуатация и обслуживание информационно- коммуникационных технологий"</t>
  </si>
  <si>
    <t>Муниципальная программа Темрюкского городского поселения Темрюкского района «Противодействие коррупции»</t>
  </si>
  <si>
    <t>Муниципальная программа  Темрюкского городского поселения Темрюкского района «Развитие муниципальной службы»</t>
  </si>
  <si>
    <t>Муниципальная программа Темрюкского городского поселения Темрюкского района "Обеспечение первичных мер пожарной безопасности"</t>
  </si>
  <si>
    <t>Муниципальная программа Темрюкского городского поселения Темрюкского района "Профилактика терроризма и экстремизма"</t>
  </si>
  <si>
    <t>Муниципальная программа Темрюкского городского поселения Темрюкского района «Обеспечение равной доступности транспортных услуг населению»</t>
  </si>
  <si>
    <t>Муниципальная программа  Темрюкского городского поселения Темрюкского района «Повышение безопасности дорожного движения»</t>
  </si>
  <si>
    <t>Муниципальная программа  Темрюкского городского поселения Темрюкского района "Поддержка малого и среднего предпринимательства"</t>
  </si>
  <si>
    <t>Муниципальная программа  Темрюкского городского поселения Темрюкского района "Развитие систем водоснабжения"</t>
  </si>
  <si>
    <t>Муниципальная программа Темрюкского городского поселения Темрюкского района "Развитие газоснабжения"</t>
  </si>
  <si>
    <t>Муниципальная программа Темрюкского городского поселения Темрюкского района "Организация благоустройства территории"</t>
  </si>
  <si>
    <t>Муниципальная программа Темрюкского городского поселения Темрюкского района «Ритуальные услуги»</t>
  </si>
  <si>
    <t>Муниципальная программа Темрюкского городского поселения Темрюкского района «Молодежь Темрюка»</t>
  </si>
  <si>
    <t>Муниципальная программа Темрюкского городского поселения Темрюкского района «Развитие сферы культуры»</t>
  </si>
  <si>
    <t>Муниципальная программа Темрюкского городского поселения Темрюкского района "Адресная помощь гражданам, попавшим в трудную жизненную ситуацию"</t>
  </si>
  <si>
    <t>Муниципальная программа Темрюкского городского поселения Темрюкского района "Поддержка социально ориентированных некоммерческих организаций"</t>
  </si>
  <si>
    <t>Муниципальная программа Темрюкского городского поселения Темрюкского района «Развитие физической культуры и спорта»</t>
  </si>
  <si>
    <t>Итого, в том числе:</t>
  </si>
  <si>
    <t>Поддержка социально - ориентированных некоммерческих организаций</t>
  </si>
  <si>
    <t>Муниципальная программа «Противодействие коррупции в Сенном сельском поселении Темрюкского района»</t>
  </si>
  <si>
    <t>Обеспечение безопасности населения</t>
  </si>
  <si>
    <t>Доступная среда</t>
  </si>
  <si>
    <t>Развитие культуры</t>
  </si>
  <si>
    <t>Развитие физической культуры и спорта</t>
  </si>
  <si>
    <t>Развитие жилищно-коммунального хозяйства</t>
  </si>
  <si>
    <t>ВСЕГО по программам поселений:</t>
  </si>
  <si>
    <t xml:space="preserve">Государственные программы Краснодарского края, в которых приняли участие поселения </t>
  </si>
  <si>
    <t>Муниципальная программа  Темрюкского городского поселения Темрюкского района "Водоотведение"</t>
  </si>
  <si>
    <t>Уточненный план, тыс. руб.</t>
  </si>
  <si>
    <t>Примечание</t>
  </si>
  <si>
    <t>Субсидии из краевого бюджета на осуществление полномочий</t>
  </si>
  <si>
    <t>местный бюджет (софинансирование)</t>
  </si>
  <si>
    <t>Муниципальная программа "Развитие сети автомобильных дорог Голубицкого сельского поселения Темрюкского района"</t>
  </si>
  <si>
    <t>Муниципальная программа  Темрюкского городского поселения Темрюкского района "Формирование муниципального жилищного фонда"</t>
  </si>
  <si>
    <t>Муниципальная программа «Развитие жилищно-коммунального хозяйства» Сенного сельского поселения Темрюкского района</t>
  </si>
  <si>
    <t>-</t>
  </si>
  <si>
    <t>Исполнение программ поселениями, в %</t>
  </si>
  <si>
    <t xml:space="preserve">ИТОГО </t>
  </si>
  <si>
    <t>ВСЕГО ПО ГОСУДАРСТВЕННЫМ ПРОГРАММАМ</t>
  </si>
  <si>
    <t>ИТОГО по государственным программам</t>
  </si>
  <si>
    <t>ИТОГО по государственным и муниципальным программам поселений</t>
  </si>
  <si>
    <t>Итого по государственным программам:</t>
  </si>
  <si>
    <t xml:space="preserve">Муниципальная программа «Повышение безопасности дорожного движения на территории Сенного сельского поселения Темрюкского района»                                    </t>
  </si>
  <si>
    <t xml:space="preserve">Муниципальная программа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                                    </t>
  </si>
  <si>
    <t>Поддержка деятельности ТОСов</t>
  </si>
  <si>
    <t>Дорожная деятельность</t>
  </si>
  <si>
    <t xml:space="preserve">Муниципальная  программа «Противодействие коррупции в Таманском сельском поселении Темрюкского района» </t>
  </si>
  <si>
    <t>Муниципальная программа "Формирование доступной среды жизнедеятельности для инвалидов в Таманском сельском поселении Темрюкского района"</t>
  </si>
  <si>
    <t>Муниципальная программа "Формирование комфортной городской среды Таманского сельского поселения Темрюкского района"</t>
  </si>
  <si>
    <t>Муниципальная программа "Повышение квалификации, обучение муниципальных служащих"</t>
  </si>
  <si>
    <t>Муниципальная программа «Охрана и сохранение объектов историко-культурного наследия, расположенных на территории Таманского сельского поселения Темрюкского района»</t>
  </si>
  <si>
    <t>Муниципальная программа «Управление муниципальным имуществом Таманского сельского поселения Темрюкского района»</t>
  </si>
  <si>
    <t>Муниципальная программа Темрюкского городского поселения Темрюкского района «Развитие органов территориального общественного самоуправления Темрюкского городского поселения Темрюкского района»</t>
  </si>
  <si>
    <t>Муниципальная программа Темрюкского городского поселения Темрюкского района "Подготовка градостроительной документации"</t>
  </si>
  <si>
    <t>Муниципальная программа Темрюкского городского поселения Темрюкского района "Подготовка землеустроительной документации"</t>
  </si>
  <si>
    <t>Муниципальная программа Темрюкского городского поселения Темрюкского района "Улучшение условий и охраны труда в Темрюкском городском поселении Темрюкского района"</t>
  </si>
  <si>
    <t>федеральный бюджет</t>
  </si>
  <si>
    <t xml:space="preserve">федеральный бюджет </t>
  </si>
  <si>
    <t>Муниципальная программа "Обеспечение информационного освещения деятельности администрации Краснострельского сельского поселения Темрюкского района"</t>
  </si>
  <si>
    <t>Муниципальная программа "Поддержка деятельности территориального общественного самоуправления на территории Краснострельского сельского поселения Темрюкского района"</t>
  </si>
  <si>
    <t>Муниципальная программа «Противодействие коррупции в Краснострельском сельском поселении Темрюкского района»</t>
  </si>
  <si>
    <t>Муниципальная программа "Повышение безопасности дорожного движения на территории  Краснострельского сельского поселения Темрюкского района"</t>
  </si>
  <si>
    <t xml:space="preserve">Муниципальная программа "Развитие инженерной инфраструктуры в Краснострельском сельском поселении Темрюкского района" </t>
  </si>
  <si>
    <t>Муниципальная программа Краснострельского сельского поселения Темрюкского района "Развитие жилищно-коммунального хозяйства Краснострельского сельского поселения Темрюкского района"</t>
  </si>
  <si>
    <t>Муниципальная программа "Реализация молодежной политики в Краснострельском сельском поселении Темрюкского района"</t>
  </si>
  <si>
    <t>Муниципальная программа "Развитие культуры Краснострельского сельского поселения Темрюкского района"</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</si>
  <si>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Краснострельского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</si>
  <si>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Краснострельского сельского поселения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</si>
  <si>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Краснострельского сельского поселения Темрюкского района"</t>
  </si>
  <si>
    <t>Муниципальная программа «Формирование доступной среды в Сенном сельском поселении Темрюкского района»</t>
  </si>
  <si>
    <t>Муниципальная программа "Создание условий для эффективного функционирования системы органов местного самоуправления в Таманском сельском поселении Темрюкского района"</t>
  </si>
  <si>
    <t>Муниципальная программа «Проведение праздников, смотров- конкурсов фестивалей в Таманском сельском поселении Темрюкского района»</t>
  </si>
  <si>
    <t>Муниципальная программа "Компенсационные выплаты руководителям органов территориальных общественных самоуправлений Таманского сельского поселения Темрюкского района"</t>
  </si>
  <si>
    <t>Муниципальная программа "Развитие информационного общества в Таманском сельском поселении Темрюкского района"</t>
  </si>
  <si>
    <t>Муниципальная программа "Развитие архивного дела Таманского сельского поселения Темрюкского района"</t>
  </si>
  <si>
    <t>Муниципальная программа "Обеспечение безопасности населения в Таманском сельском поселении Темрюкского района"</t>
  </si>
  <si>
    <t>Муниципальная программа "Пожарная безопасность в Таманском сельском поселении Темрюкского района"</t>
  </si>
  <si>
    <t>Муниципальная программа "Ремонт и содержание автомобильных дорог местного значения Таманского сельского поселения Темрюкского района"</t>
  </si>
  <si>
    <t>Муниципальная программа "Поддержка малого и среднего предпринимательства в Таманском сельском поселении Темрюкского района"</t>
  </si>
  <si>
    <t>Муниципальная программа "Газификация Таманского сельского поселения Темрюкского района"</t>
  </si>
  <si>
    <t>Муниципальная программа "Развитие водоснабжения и водоотведения Таманского сельского поселения Темрюкского района"</t>
  </si>
  <si>
    <t>Муниципальная программа "Благоустройство территории Таманского сельского поселения Темрюкского района"</t>
  </si>
  <si>
    <t>Муниципальная программа "Развитие физической культуры и спорта в Таманском сельском поселении Темрюкского района"</t>
  </si>
  <si>
    <t>Муниципальная программа «Поддержка социально-ориентированных некоммерческих организаций, осуществляющих деятельность на территории Таманского сельского поселения Темрюкского района»</t>
  </si>
  <si>
    <t>1. Государственная программа Краснодарского края "Развитие жилищно-коммунального хозяйства"</t>
  </si>
  <si>
    <t>Муниципальная программа «Пенсионное обеспечение за выслугу лет лицам, замещавшим муниципальные должности и должности муниципальных служащих Таманского сельского поселения Темрюкского района»</t>
  </si>
  <si>
    <t>Комфортная городская среда</t>
  </si>
  <si>
    <t>Муниципальная программа "Повышение квалификации работников казенных и бюджетных учреждениий Голубицкого селького поселения Темрюкского района"</t>
  </si>
  <si>
    <t>краевой бюджет</t>
  </si>
  <si>
    <t>Муниципальная программа «Формирование комфортной городской среды Запорожского сельского поселения Темрюкского района»</t>
  </si>
  <si>
    <t>Муниципальная программа "Развитие систем наружного освещения, энергосбережения и повышения энергетической эффективности Таманского сельского поселения Темрюкского района"</t>
  </si>
  <si>
    <t xml:space="preserve">Муниципальная программа "Формирование комфортной городской среды Темрюкского городского поселения Темрюкского района на 2018-2024 годы" </t>
  </si>
  <si>
    <t>Муниципальная программа Темрюкского городского поселения Темрюкского района "Участие в предупреждении и ликвидации последствий чрезвычайных ситуаций"</t>
  </si>
  <si>
    <t>Финансовое обеспечение деятельности органов местного самоуправления и подведомственных учреждений</t>
  </si>
  <si>
    <t xml:space="preserve">Муниципальная программа Голубицкого сельского поселения Темрюкского района «Развитие жилищно-коммунального хозяйства" </t>
  </si>
  <si>
    <t>Муниципальная программа "Обеспечение безопасности населения Ахтанизовского сельского поселения Темрюкского района"</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</si>
  <si>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Голубицкого сельского поселения Темрюкского района» </t>
  </si>
  <si>
    <t>ежемесячная выплата за выслугу лет - 3 человека</t>
  </si>
  <si>
    <t>выплаты руководителям ТОС -3 человека</t>
  </si>
  <si>
    <t>ежемесячная выплата за выслугу лет - 1 человеку</t>
  </si>
  <si>
    <t>выплаты руководителям ТОС - 8 человек</t>
  </si>
  <si>
    <t>выплаты руководителям ТОС -5 человек</t>
  </si>
  <si>
    <t>ежемесячная выплата за выслугу лет - 2 человека</t>
  </si>
  <si>
    <t>Муниципальная программа Краснострельского сельского поселения Темрюкского района "Эффективное муниципальное управление  Краснострельского сельского поселения Темрюкского района"</t>
  </si>
  <si>
    <t>Муниципальная программа Краснострельского сельского поселения Темрюкского района "Обеспечение функций муниципальных казенных учреждений в Краснострельском сельском поселении Темрюкского района"</t>
  </si>
  <si>
    <t>выплаты руководителям ТОС - 6 человек</t>
  </si>
  <si>
    <t>Муниципальная программа "Предупреждение чрезвычайных ситуаций и обеспечение пожарной безопасности на территории Краснострельского сельского поселения Темрюкского района"</t>
  </si>
  <si>
    <t>Муниципальная программа "Укрепление правопорядка, профилактика правонарушений усилению борьбы с преступностью в Краснострельском сельском поселении Темрюкского района"</t>
  </si>
  <si>
    <t>Наименование государственной программы Краснодарского края/муниципальной программы поселений Темрюкского района</t>
  </si>
  <si>
    <t>выплаты руководителям ТОС - 5 человек</t>
  </si>
  <si>
    <t>Освоено за отчетный период,                 тыс. руб.</t>
  </si>
  <si>
    <t>Муниципальная программа «Поддержка малого и среднего предпринимательства на территории Сенного сельского поселения Темрюкского района"</t>
  </si>
  <si>
    <t>Муниципальная программа "Приобретение коммунальной (специализированной) техники, автотранспортных средств для нужд Таманского сельского поселения Темрюкского района"</t>
  </si>
  <si>
    <t>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Темрюкского городского поселения Темрюкского района "Развитие систем водоснабжения"</t>
  </si>
  <si>
    <t>2. Государственная программа Краснодарского края «Развитие культуры»</t>
  </si>
  <si>
    <t xml:space="preserve">Муниципальная программа "Создание доступной среды для инвалидов и других маломобильных групп населения в Голубицком сельском поселении Темрюкского района" </t>
  </si>
  <si>
    <t>оказана финансовая поддержка некоммерческим организациям (Темрюкская районная организация ветеранов, Всероссийское общество инвалидов)</t>
  </si>
  <si>
    <t>ИТОГО по государственным и муниципальным программам</t>
  </si>
  <si>
    <t>ИТОГО ПО ПОСЕЛЕНИЯМ ТЕМРЮКСКОГО РАЙОНА</t>
  </si>
  <si>
    <t>Итого  по программам</t>
  </si>
  <si>
    <t xml:space="preserve">Муниципальная программа "Формирование комфортной городской (сельской) среды" на 2018-2024 годы </t>
  </si>
  <si>
    <t xml:space="preserve"> </t>
  </si>
  <si>
    <t>Муниципальная программа Темрюкского городского поселения Темрюкского района «Использование арендных платежей»</t>
  </si>
  <si>
    <t>Муниципальная программа Темрюкского городского поселения Темрюкского района "Формирование доступной среды для инвалидов и других маломобильных групп населения"</t>
  </si>
  <si>
    <t xml:space="preserve">Муниципальная программа "Обеспечение жильем молодых семей" </t>
  </si>
  <si>
    <t>Муниципальная программа "Развитие культуры  Таманского сельского поселения Темрюкского района"</t>
  </si>
  <si>
    <t>Муниципальная программа "Энергосбережение и повышение энергетической эффективности на территории Курчанского сельского поселения Темрюкского района на 2020-2022 годы"</t>
  </si>
  <si>
    <t>Муниципальная программа "Развитие жилищно-коммунального хозяйства" Вышестеблиевского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</si>
  <si>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администрации Сенного сельского поселения Темрюкского района»</t>
  </si>
  <si>
    <t>Муниципальная программа «Формирование комфортной городской среды Сенного сельского поселения Темрюкского района»</t>
  </si>
  <si>
    <t>Муниципальная программа «Обеспечение функций муниципальных казенных учреждений» в Старотитаровском сельском поселении Темрюкского района</t>
  </si>
  <si>
    <t xml:space="preserve">Муниципальная программа «Муниципальная политика и развитие гражданского общества»  в Старотитаровском сельском поселении Темрюкского района </t>
  </si>
  <si>
    <t xml:space="preserve">Муниципальная программа "О мероприятия, проводимых администрацией Старотитаровского сельского поселения Темрюкского района к праздничным дням и памятным датам" </t>
  </si>
  <si>
    <t xml:space="preserve">Муниципальная программа "Пенсионное обеспечение за выслугу лет лицам, замещавшим муниципальные должности и должности муниципальной службы" Старотитаровского сельского поселения Темрюкского района </t>
  </si>
  <si>
    <t xml:space="preserve">Муниципальная программа «Обеспечение безопасности населения  в Старотитаровском сельском поселении Темрюкского района» </t>
  </si>
  <si>
    <t xml:space="preserve">Муниципальная  программа «Противодействие коррупции в Старотитаровском сельском поселении Темрюкского района» </t>
  </si>
  <si>
    <t>Муниципальная программа «Комплексное и устойчивое развитие Старотитаровского  сельского поселения Темрюкского района в сфере строительства, архитектуры и дорожного хозяйства»</t>
  </si>
  <si>
    <t>Муниципальная программа  «Комплексное развитие сельских территорий в  Старотитаровском сельском поселении Темрюкского района"</t>
  </si>
  <si>
    <t>Муниципальная программа  «Комплексное развитие системы благоустройства на территории Старотитаровского сельского поселения Темрюкского района"</t>
  </si>
  <si>
    <t>Муниципальная программа «Развитие культуры Старотитаровского сельского поселения Темрюкского района»</t>
  </si>
  <si>
    <t>Муниципальная программа «Развитие физической культуры и массового спорта на территории  Старотитаровского сельского поселения Темрюкского района"</t>
  </si>
  <si>
    <t xml:space="preserve">Муниципальная программа "Поддержка социально ориентированных некомерческих организаций, осуществляющих свою деятельность на территории Старотитаровского сельского поселения Темрюкского района" </t>
  </si>
  <si>
    <t>Муниципальная программа «Подготовка землеустроительной документации на территории  Краснострельского сельского поселения Темрюкского района"</t>
  </si>
  <si>
    <t xml:space="preserve">Муниципальная программа "Формирование современной городской среды на 2018-2024 годы" Краснострельского сельского поселения Темрюкского района </t>
  </si>
  <si>
    <t>Муниципальная программа «Мероприятия праздничных дней и памятных дат, проводимых администрацией Краснострельского сельского поселения Темрюкского района»</t>
  </si>
  <si>
    <t>Муниципальная программа "Сохранение, использование и охрана обьектов культурного наследия (памятников истории и культуры) местного значения, расположенных на территрии Фонталовского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</si>
  <si>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Запорожского сельского поселения Темрюкского района"</t>
  </si>
  <si>
    <t xml:space="preserve">Муниципальная  программа "Компенсационные выплаты руководителям органов территориальных общественного самоуправления Запорожского  сельского поселения Темрюкского района" </t>
  </si>
  <si>
    <t>Муниципальная  программа "Обеспечение информационного освещения деятельности администрации Запорожского  сельского поселения Темрюкского района"</t>
  </si>
  <si>
    <t>Муниципальная программа "Обеспечение безопасности населения в Запорожском  сельском поселении Темрюкского района"</t>
  </si>
  <si>
    <t xml:space="preserve">Муниципальная программа "Капитальный и текущий ремонт здания администрации Запорожского  сельского поселения Темрюкского района" </t>
  </si>
  <si>
    <t>Муниципальная программа «Мероприятия праздничных дней и памятных дат, проводимых администрацией Запорожского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</si>
  <si>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муниципальных служащих Запорожского сельского поселения Темрюкского района»</t>
  </si>
  <si>
    <t>Муниципальная программа "Капитальный ремонт и ремонт автомобильных дорог на территории  Запорожского  сельского поселения Темрюкского района"</t>
  </si>
  <si>
    <t>Муниципальная программа "Повышение безопасности дорожного движения на территории Запорожского  сельского поселения Темрюкского района"</t>
  </si>
  <si>
    <t>Муниципальная программа "Благоустройство территории Запорожского сельского поселения Темрюкского района"</t>
  </si>
  <si>
    <t>Муниципальная программа "Комплексное развитие систем коммунальной инфраструктуры Запорожского сельского поселения Темрюкского района"</t>
  </si>
  <si>
    <t>Муниципальная программа "Жилище" Запорожского сельского поселения Темрюкского района</t>
  </si>
  <si>
    <t>Муниципальная программа «Молодежь  Запорожского сельского поселения в Запорожском сельском поселении Темрюкского района»</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</si>
  <si>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Запорожского сельского поселения Темрюкского района» </t>
  </si>
  <si>
    <t>Муниципальная программа "Развитие культуры Запорожского сельского поселения Темрюкского района"</t>
  </si>
  <si>
    <t>Муниципальная программа "Создание доступной среды для инвалидов и других маломобильных групп населения в Запорожском сельском поселении"</t>
  </si>
  <si>
    <t>Муниципальная программа «Поддержка социально-ориентированных некоммерческих организаций, осуществляющих деятельность на территории Запорожского сельского поселения Темрюкского района»</t>
  </si>
  <si>
    <t>Муниципальная программа "Эффективное муниципальное управление на 2021-2023 годы Новотаманскосго сельского поселения Темрюкского района</t>
  </si>
  <si>
    <t>Муниципальная программа "Компенсационные выплаты руководителям органов территориального общественного самоуправлениея Новотаманского сельского поселения Темрюкского района" на 2021 -2023  годы</t>
  </si>
  <si>
    <t>Муниципальная программа "Развитие, эксплуатация и обслуживание информационно-коммуникационных технологий администрации Новотаманского сельского поселения Темрюкского района на 2021 - 2023 годы"</t>
  </si>
  <si>
    <t>Муниципальная программа "Обеспечение информационного освещения деятельности администрации Новотаманского сельского поселения Темрюкского района на 2021 - 2023 годы"</t>
  </si>
  <si>
    <t>Муниципальная программа "Укрепление правопорядка, профилактика правонарушений и усиление борьбы с преступностью в Новотаманского сельском поселении Темрюкского района на 2021-2023 годы"</t>
  </si>
  <si>
    <t>Муниципальная программа "Повышение безопасности дорожного движения на территории Новотаманского сельского поселения Темрюкского района на 2021-2023 годы"</t>
  </si>
  <si>
    <t>Муниципальная программа "Поддержка малого и среднего предпринимательство в Новотаманском сельском поселении Темрюкского района" на 2021-2023 годы</t>
  </si>
  <si>
    <t>Муниципальная программа "Благоустройство территории Новотаманского сельского поселения Темрюкского района на 2021-2023 годы"</t>
  </si>
  <si>
    <t>Муниципальный программа "Социально-культурное развитие Новотаманского сельского поселения Темрюкского района на 2021-2023 годы"</t>
  </si>
  <si>
    <t xml:space="preserve">Муниципальная программа "Решение социально-значимых задач Новотаманского сельского поселения Темрюкского района на 2021-2023 годы" </t>
  </si>
  <si>
    <t>Муниципальная программа "Пенсионное обеспечение за выслугу лет лицам, замещавшим муниципальные должности и должности муниципальной службы Новотаманского сельского поселения Темрюкского района на 2021-2023  годы"</t>
  </si>
  <si>
    <t>Муниципальная программа "Развитие массового спорта на Тамани" на 2021-2023 годы Новотаманского сельского поселения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</si>
  <si>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Новотаманского сельского поселения Темрюкского района  на 2021-2023 годы"</t>
  </si>
  <si>
    <t>Муниципальная программа "Формирование комфортной городской среды" Новотаманского сельского поселения Темрюкского района на 2018 -2024 годы"</t>
  </si>
  <si>
    <t>ежемесячная выплата за выслугу лет -4 человекам</t>
  </si>
  <si>
    <t>Государственная программа Краснодарского края «Развитие культуры»  с участием Голубицкого сельского поселения Темрюкского района в рамках реализации муниципальной программы "Развитие культуры Голубицкого сельского поселения Темрюкского района"</t>
  </si>
  <si>
    <t xml:space="preserve">Голубицкое          </t>
  </si>
  <si>
    <t>Муниципальная программа Темрюкского городского поселения Темрюкского района "Обеспечение земельных участков, предоставленных многодетным семьям, инженерной инфраструктурой в целях жилищного строительства"</t>
  </si>
  <si>
    <t>Муниципальная программа «Благоустройство территории Сенного сельского поселения Темрюкского района»</t>
  </si>
  <si>
    <t>Муниципальная программа «Формирование комфортной городской среды Голубицкого сельского поселения Темрюкского района»</t>
  </si>
  <si>
    <t>Всего по государственным и поселенческим программам</t>
  </si>
  <si>
    <t>Муниципальная программа "Поддержка малого и среднего предпринимательства в Запорожском сельском поселении Темрюкского района»</t>
  </si>
  <si>
    <t>Муниципальная программа «О подготовке землеустроительной документации на территории  Старотитаровского сельского поселения Темрюкского района"</t>
  </si>
  <si>
    <t>приобретены канц. товары</t>
  </si>
  <si>
    <t>Государственная программа Краснодарского края «Развитие санаторно-курортного  и туристского комплекса» с участием Новотаманского сельского поселения Темрюкского района в рамках реализации муниципальной программы "Развитие жилищно-коммунального хозяйства" Новотаманского сельского поселения Темрюкского района на 2020-2022 годы"</t>
  </si>
  <si>
    <t>Муниципальная программа "Развитие жилищно-коммунального хозяйства Новотаманского сельского поселения Темрюкского района на 2020-2022 годы"</t>
  </si>
  <si>
    <t>осуществлено финансовое обеспечение деятельности администрации и ведение бухгалтерского учета  (заработная плата, начисления, налоги, коммунальные платежи, материально-техническое обеспечение и пр.)</t>
  </si>
  <si>
    <t>МБУК "Сенная ЦКС" предоставлена субсидия на на выполнение муниципального задания</t>
  </si>
  <si>
    <t>Муниципальная программа «Развитие информационного общества Ахтанизовском сельском поселении Темрюкского района»</t>
  </si>
  <si>
    <t>осуществлены расходы на проведение спортивных мероприятий</t>
  </si>
  <si>
    <t xml:space="preserve">Ахтанизовское сельское поселение                      </t>
  </si>
  <si>
    <t xml:space="preserve">Муниципальная программа «Поддержка малого и среднего предпринимательства и самозанятых граждан в Голубицком сельском поселении Темрюкского района" </t>
  </si>
  <si>
    <t>Муниципальная программа «Обеспечение информационного освещения деятельности администрации Фонталовского сельского поселения Темрюкского района"</t>
  </si>
  <si>
    <t xml:space="preserve">Муниципальная программа "Развитие, эксплуатация и обслуживание информационно-коммуникационных технологий администрации Фонталовского сельского поселения Темрюкского района" </t>
  </si>
  <si>
    <t xml:space="preserve">Муниципальная программа «Мероприятия, проводимые администрацией Фонталовского сельского поселения Темрюкского района к праздничным дням и памятным датам" </t>
  </si>
  <si>
    <t>Муниципальная программа "Содержание и материально-техническое обеспечение администрации Фонталовского сельского поселения Темрюкского района"</t>
  </si>
  <si>
    <t xml:space="preserve">осуществлено информационно-техническое сопровождение программных продуктов </t>
  </si>
  <si>
    <t xml:space="preserve">Муниципальная программа "Компенсационные выплаты руководителям органов территориального общественного самоуправления Фонталовского сельского поселения Темрюкского района" </t>
  </si>
  <si>
    <t>Муниципальная программа "Обеспечение первичных мер пожарной безопасности на территории Фонталовского сельского поселения Темрюкского района"</t>
  </si>
  <si>
    <t xml:space="preserve">Муниципальная программа "Укрепление правопорядка, профилактика правонарушений и усиление борьбы с преступностью в Фонталовском сельском поселении Темрюкского района" </t>
  </si>
  <si>
    <t xml:space="preserve">Муниципальная программа "Капитальный ремонт и ремонт автомобильных дорог на территории Фонталовского сельского поселения Темрюкского района" </t>
  </si>
  <si>
    <t xml:space="preserve">Муниципальная программа "Повышение безопасности дорожного движения в Фонталовском сельском поселении Темрюкского района" </t>
  </si>
  <si>
    <t>Муниципальная программа "Поддержка и развитие малого и среднего предпринимательства на территории Фонталовского сельского поселения Темрюкского района"</t>
  </si>
  <si>
    <t xml:space="preserve">Муниципальная программа "Благоустройство территории Фонталовского сельского поселения Темрюкского района" </t>
  </si>
  <si>
    <t xml:space="preserve">Муниципальная программа "Водоснабжение Фонталовского сельского поселения Темрюкского района" </t>
  </si>
  <si>
    <t xml:space="preserve"> Муниципальная программа "Газификация Фонталовского сельского поселения Темрюкского района" </t>
  </si>
  <si>
    <t>выполнено: ТО, ремонт, аварийно-диспечерское обслуживание сетей газораспределения/газопотребления</t>
  </si>
  <si>
    <t xml:space="preserve">Муниципальная программа "Развитие систем наружного освещения в Фонталовском сельском поселении Темрюкского района" </t>
  </si>
  <si>
    <t xml:space="preserve">Муниципальная программа "Формирование комфортной городской среды Фонталовского сельского поселения Темрюкского района" </t>
  </si>
  <si>
    <t xml:space="preserve">Муниципальная программа "Реализации государственной молодежной политики в Фонталовском сельском поселении Темрюкского района "Молодежь Тамани" </t>
  </si>
  <si>
    <t xml:space="preserve">Муниципальная программа "Развитие культуры Фонталовского сельского поселения Темрюкского района" </t>
  </si>
  <si>
    <t xml:space="preserve">Муниципальная программа "Кадровое обеспечение сферы культуры и искусства Фонталовского сельского поселения Темрюкского района" </t>
  </si>
  <si>
    <t>осуществлены выплаты работникам МБУ "Фонталовский КСЦ"</t>
  </si>
  <si>
    <t xml:space="preserve">Муниципальная программа "Поддержка клубных учреждений Фонталовского сельского поселения Темрюкского района" </t>
  </si>
  <si>
    <t>Муниципальная программа "Развитие массового спорта в Фонталовском сельском поселении Темрюкского района"</t>
  </si>
  <si>
    <t>Муниципальная программа "Формирование доступной среды жизнедеятельности для инвалидов в Фонталовском сельском поселении Темрюкского района"</t>
  </si>
  <si>
    <t xml:space="preserve">Фонталовское сельское поселение                             </t>
  </si>
  <si>
    <t>Муниципальная программа «Молодежь Тамани в Таманском сельском поселении Темрюкского района»</t>
  </si>
  <si>
    <t>оказана финансовая поддержка 1 социально ориентированной некоммерческой организации (Совету ветеранов)</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</si>
  <si>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 с участием Краснострельского сельского поселения Темрюкского района в рамках реализации муниципальной программы "Развитие жилищно-коммунального хозяйства Краснострельского сельского поселения Темрюкского района"</t>
  </si>
  <si>
    <t xml:space="preserve">Государственная программа Краснодарского края  "Развитие культуры" с участием Краснострельского сельского поселения Темрюкского района в рамках реализации муниципальной программы "Развитие культуры Краснострельского сельского поселения Темрюкского района" </t>
  </si>
  <si>
    <t>ежемесячная выплата за выслугу лет - 2 человекам</t>
  </si>
  <si>
    <t>Муниципальная программа «Поддержка и развитие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в Краснострельском сельском поселении Темрюкского района»</t>
  </si>
  <si>
    <t xml:space="preserve">Муниципальная программа "Эффективное муниципальное управление" </t>
  </si>
  <si>
    <t xml:space="preserve">Муниципальная программа "Социальная поддержка граждан" </t>
  </si>
  <si>
    <t>Муниципальная программа "Развитие, эксплуатация и обслуживание информационно-коммуникационных технологий"</t>
  </si>
  <si>
    <t>Муниципальная программа "Обеспечение безопасности"</t>
  </si>
  <si>
    <t xml:space="preserve">Муниципальная программа «Комплексное развитие в сфере строительства, архитектуры и дорожного хозяйства» </t>
  </si>
  <si>
    <t>Муниципальная программа Вышестеблиевского сельского поселения "Поддержка и развитие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</si>
  <si>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Муниципальная программа "Молодежь"</t>
  </si>
  <si>
    <t>Муниципальная программа "Развитие культуры"</t>
  </si>
  <si>
    <t>Муниципальная программа "Развитие  физической культуры и массового спорта"</t>
  </si>
  <si>
    <t>Муниципальная программа «Поддержка социально ориентированных некоммерческих организаций»</t>
  </si>
  <si>
    <t xml:space="preserve">Вышестеблиевское сельское поселение                                                                                </t>
  </si>
  <si>
    <t xml:space="preserve">Запорожское сельское поселение                          </t>
  </si>
  <si>
    <t>Муниципальная программа «Развитие, эксплуатация и обслуживание информационно-коммуникационных технологий администрации Сенного сельского поселения Темрюкского района»</t>
  </si>
  <si>
    <t>Муниципальная программа "Противодействие коррупции в Новотаманском сельском поселении Темрюкского района на 2021- 2023 годы"</t>
  </si>
  <si>
    <t>Муниципальная программа "Пожарная безопасность в Новотаманском сельском поселении Темрюкского района на 2021-2023 годы"</t>
  </si>
  <si>
    <t>Муниципальная программа "Оформление прав на объекты недвижимости Новотаманского сельского поселения Темрюкского района" на 2021-2022 годы</t>
  </si>
  <si>
    <t xml:space="preserve">Муниципальная программа "Реализация муниципальных функций, связанных с муниципальным управлением на 2022-2024 годы" </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</si>
  <si>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 с участием Курчанского сельского поселения Темрюкского района в рамках реализации муниципальной программы "Благоустройство территории Курчанского сельского поселения Темрюкского района на 2022-2024 годы"</t>
  </si>
  <si>
    <t>Муниципальная программа "Благоустройство территории Курчанского сельского поселения Темрюкского района на 2022-2024 годы"</t>
  </si>
  <si>
    <t>Муниципальная программа "Развитие, эксплуатация и обслуживание информационно-коммуникационных технологий администрации Курчанского сельского поселения Темрюкского района на 2022-2024 годы"</t>
  </si>
  <si>
    <t>Муниципальная программа "Обеспечение информационного освещения деятельности администрации Курчанского сельского поселения Темрюкского района на 2022-2024 годы"</t>
  </si>
  <si>
    <t>Муниципальная программа "Пенсионное обеспечение за выслугу лет лицам, замещавшим муниципальные должности и должности муниципальной службы Курчанского сельского поселения Темрюкского района на 2022-2024 годы"</t>
  </si>
  <si>
    <t>Муниципальная программа "Компенсационные выплаты руководителям органов территориального общественного самоуправления Курчанского сельского поселения Темрюкского района на 2022-2024 годы"</t>
  </si>
  <si>
    <t>Муниципальная программа "Защита населения и территорий Курчанского сельского поселения Темрюкского района от чрезвычайных ситуаций на 2022-2024 годы"</t>
  </si>
  <si>
    <t>Муниципальная программа "Обеспечение первичных мер пожарной безопасности в Курчанском сельском поселении Темрюкского района на 2022-2024 годы"</t>
  </si>
  <si>
    <t>Муниципальная программа "Укрепление правопорядка, профилактика правонарушений, усиление борьбы с преступностью в Курчанском сельском поселении Темрюкского района на 2022-2024 годы"</t>
  </si>
  <si>
    <t>Муниципальная программа «Противодействие коррупции в органах местного самоуправления Курчанского сельского поселения Темрюкского района на 2022-2024 годы»</t>
  </si>
  <si>
    <t>Муниципальная программа "Управление и контроль за муниципальным имуществом и земельными ресурсами на территории Курчанского сельского поселения Темрюкского района на 2022-2024 годы"</t>
  </si>
  <si>
    <t>Муниципальная программа "Повышение безопасности дорожного движения на территории Курчанского сельского поселения Темрюкского района на 2022-2024 годы"</t>
  </si>
  <si>
    <t>Муниципальная программа «Поддержка малого и среднего предпринимательства в Курчанском сельском поселении Темрюкского района на 2022-2024 годы»</t>
  </si>
  <si>
    <t>Муниципальная программа "Развитие водоснабжения населенных пунктов Курчанского сельского поселения Темрюкского района на 2022-2024 годы"</t>
  </si>
  <si>
    <t>Муниципальная программа "Газификация Курчанского сельского поселения Темрюкского района на 2022-2024 годы"</t>
  </si>
  <si>
    <t>Муниципальная программа "Развитие систем наружного освещения Курчанского сельского поселения Темрюкского района на 2022-2024 годы"</t>
  </si>
  <si>
    <t>Муниципальная программа "Формирование современной городской среды Курчанского сельского поселения Темрюкского района на 2022 -2024 годы"</t>
  </si>
  <si>
    <t>Муниципальная программа "Молодежь Курчанского сельского поселения Темрюкского района на 2022-2024 годы"</t>
  </si>
  <si>
    <t>Муниципальная программа "Развитие сферы культуры в Курчанском сельском поселении Темрюкского района на 2022-2024 годы"</t>
  </si>
  <si>
    <t xml:space="preserve">Муниципальная программа "Охрана и сохранение объектов культурного наследия, расположенных на территории Курчанского сельского поселения Темрюкского района на 2022-2024 годы" </t>
  </si>
  <si>
    <t>Муниципальная программа "Развитие массового спорта в Курчанском сельском поселении Темрюкского района на 2022-2024 года"</t>
  </si>
  <si>
    <t>Муниципальная программа "Формирование доступной среды жизнедеятельности для инвалидов в Курчанском сельском поселении Темрюкского района на 2022-2024 годы"</t>
  </si>
  <si>
    <t>Муниципальная программа "Капитальный ремонт и ремонт автомобильных дорог на территории Курчанского сельского поселения Темрюкского района на 2022-2024 годы"</t>
  </si>
  <si>
    <t>Муниципальная программа "Реализация муниципальных функций, связанных с муниципальным управлением в Старотитаровском сельском поселении Темрюкского района"</t>
  </si>
  <si>
    <t xml:space="preserve">Муниципальная программа  «Развитие жилищно-коммунального хозяйства в Старотитаровском сельском поселении Темрюкского района" </t>
  </si>
  <si>
    <t>Муниципальная программа "Сохранение, использование и охрана обьектов культурного наследия (памятников истории и культуры) местного значения, расположенных на территрии Старотиатровского сельского поселения Темрюкского района"</t>
  </si>
  <si>
    <t>Муниципальная программа «Формирование доступной среды жизнедеятельности для инвалидов в Старотитаровском сельском поселении Темрюкского района"</t>
  </si>
  <si>
    <t>Государственная программа Краснодарского края "Формирование современной городской среды" с участием Темрюкского городского поселения Темрюкского района в рамках реализации муниципальной программы Темрюкского городского поселения Темрюкского района "Формирование комфортной городской среды Темрюкского городского поселения Темрюкского района на 2018-2024 годы"</t>
  </si>
  <si>
    <t>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"Обеспечение жильем молодых семей"</t>
  </si>
  <si>
    <t xml:space="preserve">Государственная программа Краснодарского края  "Региональная политика и развитие гражданского общества" с участием Темрюкского городского поселения Темрюкского района в рамках реализации муниципальной программы "Развитие сферы культуры" </t>
  </si>
  <si>
    <t>3. Государственная программа Краснодарского края «Развитие санаторно-курортного  и туристского комплекса»</t>
  </si>
  <si>
    <t>4. 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t>
  </si>
  <si>
    <t xml:space="preserve">5. Государственная программа Краснодарского края "Формирование современной городской среды" </t>
  </si>
  <si>
    <t>6. Государственная программа Краснодарского края "Региональная политика и развитие гражданского общества"</t>
  </si>
  <si>
    <t>Темрюкское (Национальный проект "Жилье и городская среда", Федеральный проект "Формирование комфортной городской среды" Региональный проект "Формирование комфортной городской среды")</t>
  </si>
  <si>
    <t>местный  бюджет</t>
  </si>
  <si>
    <t>краевой           бюджет</t>
  </si>
  <si>
    <t xml:space="preserve">краевой  бюджет </t>
  </si>
  <si>
    <t xml:space="preserve">краевой      бюджет </t>
  </si>
  <si>
    <t>краевой  бюджет</t>
  </si>
  <si>
    <t xml:space="preserve">краевой           бюджет </t>
  </si>
  <si>
    <t>краевой        бюджет</t>
  </si>
  <si>
    <t>краевой      бюджет</t>
  </si>
  <si>
    <t>краевой         бюджет</t>
  </si>
  <si>
    <t>выплаты руководителям ТОС - 3 человека</t>
  </si>
  <si>
    <t>финансовое обеспечение деятельности МБУК "Ахтанизовский КСЦ"  для выполнения муниципального задания. Выполнен ремонт ступенек, прилегающих к зданию ДК  ст. Ахтанизовской</t>
  </si>
  <si>
    <t>поселению предоставлены иные межбюджетные трансферты на дополнительную помощь местным бюджетам для решения социально значимых вопросов местного значения на капитальный и текущий ремонт здания СДК пос. Виноградный</t>
  </si>
  <si>
    <t>приобретены баннеры (4 шт.)</t>
  </si>
  <si>
    <t>выполнен ремонт памятника в пос. Ильич (1 шт.)</t>
  </si>
  <si>
    <t>приобретены листовки (57 шт.)</t>
  </si>
  <si>
    <t>приобретены листовки (40 шт.)</t>
  </si>
  <si>
    <t xml:space="preserve">Сенное   </t>
  </si>
  <si>
    <t>трудоустроены несовершеннолетние дети (8 чел.)</t>
  </si>
  <si>
    <t>Государственная программа Краснодарского края «Региональная политика и развитие гражданского общества» с участием Сенного сельского поселения Темрюкского района в рамках реализации муниципальной программы "Благоустройство территории Сенного сельского поселения Темрюкского района"</t>
  </si>
  <si>
    <t>Государственная программа Краснодарского края «Региональная политика и развитие гражданского общества» с участием Таманского сельского поселения Темрюкского района в рамках реализации муниципальной программы "Благоустройство территории Таманского сельского поселения Темрюкского района"</t>
  </si>
  <si>
    <t xml:space="preserve">Таманское   </t>
  </si>
  <si>
    <t xml:space="preserve">Таманское сельское поселение                                (ГП КК «Региональная политика и развитие гражданского общества»)                                                                    </t>
  </si>
  <si>
    <t>Государственная программа Краснодарского края «Формирование современной городской среды» с участием Голубицкого сельского поселения Темрюкского района в рамках реализации муниципальной программы Формирование комфортной городской среды Голубицкого сельского поселения Темрюкского района"</t>
  </si>
  <si>
    <t>Государственная программа Краснодарского края «Региональная политика и развитие гражданского общества» с участием Голубицкого сельского поселения Темрюкского района в рамках реализации муниципальной программы Голубицкого сельского поселения Темрюкского "Развитие жилищно-коммунального хозяйства"</t>
  </si>
  <si>
    <t>проведены топографо-геодезические работы (1 услуга)</t>
  </si>
  <si>
    <t>приобретен баннер (1 шт.)</t>
  </si>
  <si>
    <t>оказана финансовая поддержка некоммерческим организациям (Темрюкская районная организация ветеранов (пенсионеров, инвалидов) войны, труда, Вооруженных сил и правоохранительных органов (первичная ветеранская организация п.Стрелка)</t>
  </si>
  <si>
    <t>Государственная программа Краснодарского края «Комплексное и устойчивое развитие Краснодарского края в сфере строительства и архитектуры» с участием Темрюкского городского поселения Темрюкского района в рамках реализации муниципальной программы "Обеспечение земельных участков, предоставленных многодетным семьям, инженерной инфраструктурой в целях жилищного строительства"</t>
  </si>
  <si>
    <t>7. Государственная программа Краснодарского края "Комплексное и устойчивое развитие Краснодарского края в сфере строительства и архитектуры"</t>
  </si>
  <si>
    <t>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"Формирование муниципального жилищного фонда"</t>
  </si>
  <si>
    <t>Темрюкское (Национальный проект "Жилье и городская среда", Федеральный проект "Обеспечение устойчивого сокращения непригодного для проживания жилищного фонда", Региональный проект "Обеспечение устойчивого сокращения непригодного для проживания жилищного фонда")</t>
  </si>
  <si>
    <t>субсидия перечислена в МБУК "Новотаманский КСЦ" для выполнения муниципального задания</t>
  </si>
  <si>
    <t>Темрюкское (Национальный проект "Жилье и городская среда", Федеральный проект "Чистая вода", Региональный проект "Качество питьевой воды")</t>
  </si>
  <si>
    <t>Муниципальная программа "Капитальный ремонт и ремонт автомобильных дорог местного значения Новотаманского сельского поселения Темрюкского района на 2021-2023 годы"</t>
  </si>
  <si>
    <t>Государственная программа Краснодарского края «Региональная политика и развитие гражданского общества» с участием Темрюкского городского поселения Темрюкского района в рамках реализации муниципальной программы «Повышение безопасности дорожного движения»</t>
  </si>
  <si>
    <t xml:space="preserve">Муниципальная программа «Поддержка и развитие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в Старотитаровском сельском поселении  Темрюкского района»   </t>
  </si>
  <si>
    <t>выполнен косметический ремонт памятников (2 шт.)</t>
  </si>
  <si>
    <t>приобретены баннеры (3 шт.), организация проведения праздничных мероприятий</t>
  </si>
  <si>
    <t>отсутствует потребность, средства перераспределены на другие муниципальные программы</t>
  </si>
  <si>
    <t>изготовлены листовки (2,0 тыс. шт.)</t>
  </si>
  <si>
    <t>оказана финансовая поддержка 1 социально ориентированной некоммерческой организации (Совету ветеранов), НКО  (казаки)</t>
  </si>
  <si>
    <t>приобретены трубы (600 п.м)</t>
  </si>
  <si>
    <t xml:space="preserve">Муниципальная программа «Развитие информационного общества» в Старотитаровском сельском поселении Темрюкского района </t>
  </si>
  <si>
    <t>заправлены огнетушители (10 шт.)</t>
  </si>
  <si>
    <t>ежемесячная выплата за выслугу лет -2 человека</t>
  </si>
  <si>
    <t>составлена сметная документация на ремонт памятников в ст. Ахтанизовской (3 шт.), приобретены стройматериалы для ремонта памятников</t>
  </si>
  <si>
    <t>Голубицкое          (Национальный проект "Жилье и городская среда", Федеральный проект "Формирование комфортной городской среды" Региональный проект "Формирование комфортной городской среды")</t>
  </si>
  <si>
    <t xml:space="preserve">Сводная информация об исполнении муниципальных программ поселениями Темрюкского района                                                                                 по итогам 2022 года   </t>
  </si>
  <si>
    <t xml:space="preserve">Сведения об исполнении расходных обязательствах, финансирование которых осуществляется из бюджетов всех уровней                                                                                                                                                                                                                            в рамках реализации муниципальных программ поселений Темрюкского района по итогам 2022 года            </t>
  </si>
  <si>
    <t>Информация об исполнении государственных программ Краснодарского края, реализуемых на территории поселений Темрюкского района по итогам 2022 года</t>
  </si>
  <si>
    <t>приобретено: агитационный материал (11 знаков, 20 табличек, 2000 листовок, 1 баннер на противопожарную тематику), пожарные гидранты (2 шт.), информационные таблички (8 шт.), пожарный щит, лом, ведро, канцелярские товары для членов ДНД</t>
  </si>
  <si>
    <t>Муниципальная программа "Молодежь ст. Ахтанизовской Ахтанизовского сельского поселения Темрюкского района</t>
  </si>
  <si>
    <t>ежемесячная выплата за выслугу лет - 1 человек</t>
  </si>
  <si>
    <t>оказаны услуги по проверке сметы обводных каналов, благоустройство обводных каналов; приобретены: банер (1 шт.), стенд (1 шт.). Оплата произведена по фактическим затратам, экономия средств составила 0,1 тыс. рублей</t>
  </si>
  <si>
    <t>приобретены спортивные товары: мяч (1 шт.), гантели (6 шт.), диск.обр. (2 шт.), грамоты (12 шт.), кубки (2 шт.), дипломы (6 шт.), футбольная и гандбольная сетки; питание спортсменов; произведена оплата за технологическое присоединение к сетям электроснабжения спорткомплекса (з/у под стр-во) в  п.Виноградный</t>
  </si>
  <si>
    <t>осуществлено финансовое обеспечение деятельности администрации поселения, оплата телефонной связи и доступ интернет, коммунальных услуг,  обслуживание пож. сигнализации; ТО газового оборудования, подписка на периодические издания; прошивка документов для сдачи в архив; уплата иных платежей; повышение квалификации (1 чел.). Приобретено:  канц. товары; геральдическая продукция; картриджи - 7 шт.; мышь компьютерная - 2 шт.; ИБП - 11 шт.; МФУ - 1 шт; ноутбук- 1 шт.; мебель - 7 шт., конверты (180 шт.).  Бюджетные обязательства по муниципальным контрактам выполнены, оплата произведена по фактическим затратам. Экономия средств в сумме 23,0 тыс. руб. Кредиторская задолженность по услугам связи -  11,6 тыс. руб., обслуживание пож. сигнализации - 2,8 тыс. руб., которая оплачена в январе 2023 года</t>
  </si>
  <si>
    <t>выполнено обслуживание ПО,  техобслуживание компьютерной и периферийной техники</t>
  </si>
  <si>
    <t>изготовлены листовки - 25 шт.</t>
  </si>
  <si>
    <t>выполнено устройство противопожарных полос</t>
  </si>
  <si>
    <t>приобретено и установлено видеонаблюдение в парке ст. Курчанской, приобретены средства охраны на объекты питьевого водоснабжения. Изготовлены листовки - 25 шт.</t>
  </si>
  <si>
    <t xml:space="preserve"> выполнен текущий ремонт ул. Молодежная в пос. Светлый Путь Ленина (0,351 км); ремонт ул. Школьная в ст. Курчанская (0,1 км)</t>
  </si>
  <si>
    <t xml:space="preserve"> выполнен ремонт тротуара по ул. Широкой от ул. Пионерской до ул. Строительной в пос. Светлый Путь Ленина (0,385 км) (на общую сумму 1573,3 тыс. рублей, из них 117,3 тыс. рублей дополнительно выделены за счет средств местного бюджета, которые не предусмотрены соглашением о выделении поселению субсидии)</t>
  </si>
  <si>
    <t xml:space="preserve">выполнено: расходы по абонентскому обслуживанию уличного освещения,  по содержанию мемориала "Вечный огонь"; произведен полив клумбы;  уборка стихийных свалок, покос сорной растительности, работы на территории кладбищ; дератизация; услуги по обращению с ТКО, дезинсекция и дератизация, ремонт тротура по ул. Базарная от ул. Красная до ул. Чапаева (протяженностью 791 м2), оказаны услуги на cоставление сметной документации и осуществление строительного контроля, осуществлен отлов безнадзорных животных - 37 шт. Приобретена 1 бочка для полива, стройматериалы. Бюджетные обязательства по муниципальным контракта исполнены в полном объеме. Экономия средств составила - 7,2 тыс. руб. </t>
  </si>
  <si>
    <t>поселению предоставлены иные межбюджетные трансферты на дополнительную помощь местным бюджетам для решения социально значимых вопросов местного значения на ремонт арт скважины № 78942 (район кирпичного завода в ст. Курчанской), составлена сметная документация по заменене водопроводных сетей (на общую сумму 2813,6 тыс. рублей, из них 13,6 тыс. рублей  дополнительно выделены за счет средств местного бюджета, которые не предусмотрены соглашением о выделении поселению субсидии)</t>
  </si>
  <si>
    <t xml:space="preserve">выполнено: замена водопровода ул. Заречная (0,230 км), ремонт водопровода ул. Памяти от ул. Западная до ул. Садовая (0,245 км). Составлена сметная документация по замене водопроводных сетей </t>
  </si>
  <si>
    <t>изготовлены листовки (газификация населения) - 25 шт.</t>
  </si>
  <si>
    <t>приобретено: лампа светодиодная - 221 шт., кронштейны - 47 шт.; переходники-46 шт.;  счетчики - 4 шт.; пломбираторы - 3 шт. Выполнено проектирование освещения по ул. Красная</t>
  </si>
  <si>
    <t>приобретены светодиодные светильники (52  шт.)</t>
  </si>
  <si>
    <t>выполнена замена тротуарных дорожек.Составлена сметная документация и осуществлен строительный контроль объекта: "парк в ст. Курчанская"; топографическая съемка; ПСД парка в пос. Светлый Путь Ленина.  Приобретено: лавки - 10 шт.; урны - 10 шт.; светильники - 23 шт.; пергола - 1 шт.; детское игровое оборудование - 1 комплекс. Бюджетные обязательства по муниципальным контрактам выполнены в полном объеме. Оплата произведена по фактическим затратам. Экономия средств составила - 586,6 тыс.руб.</t>
  </si>
  <si>
    <t>приобретено: чернила цветные - 6 шт., фоторамки - 25 шт., фотобумага - 1 шт. Оказаны транспортные услуги, трудоустройство несовершеннолетних (9 человек)</t>
  </si>
  <si>
    <t>финансовое обеспечение деятельности МАУ "Культура плюс" для выполнения муниципального задания; осуществлено комплектование книжного фонда; изготовлены баннеры - 7 шт.; приобретены фоторамки - 20 шт., ватманы - 15 шт., открытки - 110 шт., фейерверочной продукции; оказаны услуги по выступлению концертной группы и т.д.</t>
  </si>
  <si>
    <t>выполнено установка надгробий - 1 шт.</t>
  </si>
  <si>
    <t>приобретен спортивный инвентарь: мяч - 7 шт.; сетка гандбольная - 2 шт., сетка футбольная -2 шт.; ворота футбольные - 2 шт.</t>
  </si>
  <si>
    <t>приобретена кнопка вызова - 1 шт.</t>
  </si>
  <si>
    <t>выполнено: обслуживание сайта, сопровождение программ: 1 С (4 ед.) , антивирус Касперского (20 ед.), арммуниципал (1 ед.), Гарант (3 ед.), АС-бюджет (1 ед.), VIP-NET (2 ед.); информационно-технологическое обеспечение АРМ Муниципал; обновление эл.подписи</t>
  </si>
  <si>
    <t xml:space="preserve"> выполнено: очистка снега, покраска пешеходных переходов; составление сметы на ремонт дороги, спил и обрезка аварийных деревьев в зоне полосы дорог местного значения, грейдирование ям на дорогах, ремонт дорог в п.Виноградный и ст.Вышестеблиевская (асфалтирование-1,1 км,ямочный ремонт - 1782  м2, отсыпка - 0.43 км, грейдирование - 2,5 км),  ликвидация просадок, поставка Фапа, услуги фрезы, строительный контроль ремонта дорожного покрытия, ямочный ремонт п.Степной от ул.Комсомольская в ст.Вышестеблиевская, ремонт дорожного покрытия, прилегающего к спортивной площадке в п.Виноградном, ямочный и текущий ремонт дорог по ул.Застаничная п. Степному, установка знаков (4 шт.), услуги по выдаче архивной документации. Бюджетные обязательства на сумму  2149,5 т.р  не выполнены, так как основная часть дорожного фонда поступила в бюджет поселения к концу 4 квартала 2022 года, и ремонт дорог было нецелесообразно проводить из-за погодных условий, следовательно работы запланированы на 2023 год</t>
  </si>
  <si>
    <t>поселению предоставлены иные межбюджетные трансферты на дополнительную помощь местным бюджетам для решения социально значимых вопросов местного значения на приобретение и установку детского игрового комплекса пос. Виноградный</t>
  </si>
  <si>
    <t xml:space="preserve">приобретено: светодиодные лампы (100 шт.), счетчик (1 шт.), светильники (3 шт.),кабель (40 м), светодиодные светильники (46 шт.), таймер на дин.рейку (12 шт.), замок (5 шт.), зажимы анкерные, сип провода, изолента,  детский игровой комплекс, бетон для заливки площади под спортивную площадку п.Виноградный, лавочек уличных (14 шт.) , спортивное оборудование и трубы д.светильников для площадки п.Виноградный, гимнастический комплекс, спортивное оборудование,  видеокамеры и комплектущие, фонари.                                                                                                                   Выполнено: организация сбора и вывоза мусора в общественных местах, обслуживание уличного освещения на территории Вышестеблиевского сельского поселения, взносы на кап.ремонт, оплата за электроэнергию, работы по благоустройству  общественных территорий (детские и спортивные площадки),  установка металлического ограждения, проведение экспертизы, пробы радиации, услуги по проверке сметы, экспертное заключение радиационного обследования блочно-модульной котельной, дератизация и дезинсекция парков, скверов,оказание услуг по топосьемке, изьятие хищных животных, скашивание сорной растительности, обрезка веток в парке, уход за местами захоронения,  скашивание газонов, составление сметы на тротуары, разработка проектно-сметной документации спортивной площадки в п.Виноградном, аренда автовышки, инжиринговые услуги по проектной документации и инженерно-изыскательных работ, услуги по гос.экспертизе проверки сметы по стоимости блочно-модульной котельной, услуги по выдаче технического заключения по состоянию центральной канализации п.Виноградный, установка опор в п.Виноградном для камер видеонаблюдения, услуги по сопровождению достоверности проектно-сметной документации по объекту блочно-модульная котельная, тех.присоединение к сетям электроснабжения блочно-модульной котельной;                                                                                             предоставлена субсидии на финансовое обеспечение затрат, для погашения кредиторской задолженности в целях предупреждения банкротства МУП ЖКХ-Комфорт, услуги по составлению сметы по объекту "устройство тротуаров возле детского сада", оказание услуг на осуществление строительного контроля за выполнением работ по благоустройству спорт. площадки, установка автономных камер, тех.присоединение к водоснабжению блочно-модульной в п.Виноградном. Бюджетные средства не освоены в связи с наличием кредиторской задолженности в сумме 38,2 тыс. рублей на подключение к водоснабжению (в бюджете на 2023 год на эти цели предусмотрены лимиты) </t>
  </si>
  <si>
    <t>проведена топографическая съёмка земельного участка парка ст. Вышестеблиевской</t>
  </si>
  <si>
    <t>приобретено: сувенирная продукция (37 шт. термокружек) для впервые голосующих; проведены мероприятия ко дню закрытия детской площадки; осуществлено трудоустройство несовершеннолетних (3 чел.)</t>
  </si>
  <si>
    <t>приобретено: флаги (81 шт.), бумаги (9 уп.), диски (58 шт.), папки (85 шт.), файлы (10 уп.), ручки (25 шт.), книги учета (5 шт.); осуществлено трудоустройство несовершеннолетних граждан (29 человек)</t>
  </si>
  <si>
    <t xml:space="preserve"> осуществлено финансовое обеспечение администрации поселения, МУ "Фонталовское ЦБ" (заработная плата, налоги, коммунальные платежи, получение технических условий и пр.), взносы на кап. ремонт многоквартирного дома. Оплата произведена по фактическим затратам. В январе 2023 года исполнены обязательства 2022 года (кредиторская задолженность) на предоставление услуг связи и интернета (18,9 тыс. рублей),  электроэнергии (39,1 тыс. рублей), поставку ГСМ (65,5 тыс. рублей) (в бюджете на 2023 год на эти цели предусмотрены лимиты)</t>
  </si>
  <si>
    <t>осуществлено информационное освещение нормативно-правовых актов  администрации в газете "Тамань"</t>
  </si>
  <si>
    <t>осуществлено техническое обслуживание тревожной и пожарной сигнализации и системы оповещения и управления эвакуацией людей при пожаре, охрана объекта с КТС;  материальные затраты</t>
  </si>
  <si>
    <t>выполнено: составление сметной документации, начисление НМЦК, устройство тротуара по объекту: "Строительство тротуара по ул.Ленина от ул.Дружба до ул. Азовская в пос. Кучугуры" (протяженностью 0,617 км); установлены исскуственные неровности-29 шт., дорожных знаков - 29 шт., стойки для дорожных знаков -10 шт. на автомобильной дорогах местного значения в п.Кучугуры, ст.Фонталовская, п. Волна революции; нанесение линий разметки пешеходных переходов в пос.Кучугуры, в ст.Фонталовская, в пос.Юбилейный; составление сметной документации и устройство тротуаров в п.Юбилейном, в п.Кучугуры (2 объекта, протяженностью 0,500 км)</t>
  </si>
  <si>
    <t>выполнено: приобретение и отсыпка щебнем дорог в станице Фонталовская (9 дорог), посыпка дорожного полотна солью, песком в пос.Кучугуры, станице Фонталовская, услуги катка, автогрейдера, экскаватора-погрузчика, составление сметной документации по ямочному ремонту автодорог Фонталовского с/п (7 объектов), ямочные (7 объектов) и текущие (4 объекта) ремонты автодорог Фонталовского с/п, услуги автогрейдера для чистки каналов (траншей) в п.Кучугуры, пос.Юбилейный, п.Волна Революции, составление сметной документации и НМЦК по ремонту автодорог Фонталовского с/п (8 объектов); ремонт автодороги в пос.Кучугуры (3 объекта, протяженностью 0,830 км), прибордюрная отсыпка щебнем, укрепления обочин. Оплата произведена по фактическим затратам, потребность в ЛБО в сумме  49,4 тыс. руб. отсутствовала</t>
  </si>
  <si>
    <t>выполнено: текущий ремонт (обслуживание уличного освещения) в ст.Фонталовская, в п. Кучугуры, в пос. Юбилейный; произведен демонтаж и установка светодиодных светильников -21 шт., кронштейн на опоре -2 шт. в пос.Юбилейный, Фонталовская, Кучугуры, Волна революции; разработана проектно-сметной документация по объекту "пос. Кучугуры, по ул. Береговая от ул.Красная до ул.Ленина; произведена абонентская плата за уличное освещение. Приобретена электротехническая продукция: светодиодные светильники - 62 шт., лампы накаливания, кронштейны -72 шт., кабеля, крепления, зажимы -100 шт., электрокабель - 100 м, уличный консольный свет - 5 шт. Оплата произведена по фактическим затратам. В январе 2023 года исполнены обязательства 2022 года (кредиторская задолженность) по электроэнергии (9,4 тыс. рублей) (в бюджете на 2023 год на эти цели предусмотрены лимиты)</t>
  </si>
  <si>
    <t>выполнено: проведены инженерно-геологические, инженерно-гидрометеорологические, инженерно-геодезические (топографические) изыскания по объекту: "Отведение ливневых сточных вод в пос.Кучугуры".                                                                          Расходование бюджетных средств производилось в соответствии с заявленной потребностью, остаток неизрасходованных средств составил 1499,9 тыс. рублей, работы по проекту инженерной защиты территории от ливневых вод планируется продолжить в 2023 году (в бюджете на 2023 год на эти цели предусмотрены лимиты)</t>
  </si>
  <si>
    <t>выполнено: уборка, вывоз ТКО, благоустройство, дератизация мест захоронений-4 объекта; очистка улиц от снега Фонталовского с/п; изъятие синатропных (хищных) животных - 30 ед.; ремонт спортивной площадки в ст.Фонталовская; ремонт ограждения в ст.Фонталовская; оплаты по договору ГПХ, уборка улиц в п.Юбилейный, в п.Кучугуры);  акарацидная обработка мест общего пользоания: детская площадка - 3 шт.; разработка проектно-сметной документации - 2 объекта; выполнение топографической съемки; услуги экскаватора-погрузчика для благоустройства территории мест захоронений,услуги автогрейдера для чистки каналов (траншей) ливневых стоков. Оплата произведена по фактическим затратам, потребность в ЛБО в сумме 1053,5 тыс.руб. отсутствовала</t>
  </si>
  <si>
    <t>осуществлено финансовое обеспечение деятельности МБУ "Фонталовский КСЦ" для  выполнения муниципального задания, пополнение бибилиотечного фонда</t>
  </si>
  <si>
    <t>выполнено: составление сметной документации, эскизного проекта, строительного контроля, топографической съемки, ремонт тротуаров по объекту "Ремонт объекта, ремонт тротуаров на объекте культурного наследия: "Братская могила 699 советских воинов" в ст. Фонталовская.                                                                          Расходование бюджетных средств производилось в соответствии с заявленной потребностью, остаток неизрасходованных средств составил 1255,0 тыс. рублей, работы по текущему ремонту памятника планируется продолжить в 2023 году (в бюджете на 2023 год на эти цели предусмотрены лимиты)</t>
  </si>
  <si>
    <t>выполнено: монтаж наружного и внутреннего освещения,устройство перильных ограждений, установка дверей,устройство подвесных потолков, монтаж кровельного покрытия, подшивка козырька, устройство потолка зрительного зала, устройство навесов, кондиционирование, вентиляция, изготовление, монтаж и первичная проверка двух дымовых каналов, одного вентиляционного канала, оплата за приобретение корпусной мебели, одежды сцены по объекту "Текущий ремонт здания ДК в п. Кучугуры; текущий ремонт в ДК п.Юбилейный</t>
  </si>
  <si>
    <t>приобретены сетки гандбольные (4 шт.), баскетбольные (1 шт.)</t>
  </si>
  <si>
    <t>осуществлено содержание сайта, публикация в СМИ</t>
  </si>
  <si>
    <t>приобретены открытки (71 шт.), цветы, баннеры (1 шт.) к 9 мая, венки (6 шт.) к 9 мая, флаги (13 шт.), баннеры ко дню освобождения поселения (3 шт.), баннер (1 шт.) ко Дню героев отечества; расходы на проведение мероприятий ко дню защиты детей, дню памяти</t>
  </si>
  <si>
    <t>выполнено: грейдирование, рытье ливневок, перевозка щебня, отсыпка щебнем, проверка ПСД, ремонт дороги: по ул. Гервасия  (от ул.Таманской до ул.Октябрьской), по пер. Гервасия (от ул.Октябрьской до ул.Красной), строительство тротуара: по пер.Береговой, по пер.Гервасия; покос травы. Приобретено: щебень (925 куб. м), дорожные знаки ( 53 шт.), комплекты крепления (51 шт.). Возникла кредиторская задолженность по выполнению работ по ремонту дорог на сумму 140,0 тыс. рублей по причине предоставления поставщиками расчетных документов после окончания отчетного периода. Оплата произведена по фактическим затратам, сложился неиспользованный остаток 673,7 тыс. рублей, который будет перенесен на 2023 год как остаток дорожного фонда на начало года</t>
  </si>
  <si>
    <t>выполнено: содержание подведомственного учреждения МКУ «Ахтанизовская ПЭС», отлов безнадзорных животных, услуги мехруки, откачка ливневых вод, перевозка труб, ремонт светодиодного экрана, осуществлены расходы на абонентскую плату за уличное освещение поселения, услуги по газоснабжению (Вечный огонь), дератизация, дезинсекция, вывоз веток., ликвидация стихийных свалок, стройконтроль водопровода, схема газоснабжения ст. Ахтанизовской, пос. За Родину, пос. Пересыпь, ремонт ограждения кладбища, услуги мехруки. Разработана и проверена проектно-сметная документация для реализации инициативного проекта "Устройство детской игровой и спортивной площадки в станице Ахтанизовской на пересечении ул.Таманская и пер. Комсомольский". Приобретено: саженцы туи (16 шт.), контейнеры для мусора, зажимы (448 шт.), лента (300 м), клеммы (764 шт.), выключатель (27 шт.), провод (1 шт.), кабель (200 м), светильники (283 шт.), скрепа (100 шт.), датчик феррон (5 шт.), стройматериалы для благоустройства, материальные запасы для замены крана. Оплата произведена по фактическим затратам, возникла кредиторская задолженность по приобретению ГСМ в сумме 69,1 тыс.рублей по причине предоставления поставщиком расчтеных документов по окончанию отчетного периода,  экономия средств в сумме 1,3 тыс. рублей,  в 2023 году будут  исполнены обязательства 2022 года по приобретению ГСМ (в бюджете на 2023 год на эти цели предусмотрены лимиты)</t>
  </si>
  <si>
    <t>Муниципальная программа "Эффективное муниципальное управление Запорожского  сельского поселения Темрюкского района"</t>
  </si>
  <si>
    <t>осуществлено финансовое обеспечение деятельности администрации поселения и подведомственных учреждений: МКУ "Запорожская ЦБ", МКУ "Материально-техническое обеспечение администрации Запорожского сельского поселения", МБУК "Ильчевская ЦКС", МБУК "Запорожская библиотечная система", МБУ "Благоустройство  и озеленение Запорожского сельского поселения Темрюкского района. Оплата произведена по фактическим затратам,  в 2023 году будут  исполнены обязательства 2022 года по приобретению ГСМ (кредиторская задолженность - 53,0 тыс. рублей) (в бюджете на 2023 год на эти цели предусмотрены лимиты)</t>
  </si>
  <si>
    <t>осуществлено бесперебойное обеспечение программными средствами: количество обслуживаемых компьютеров 22 единиц, принтеров - 8 единиц, программных продуктов - 15 единиц</t>
  </si>
  <si>
    <t>размещено 13 публикаций в газете "Тамань", осуществлено техническое сопровождение WEB сайта администрации Запорожского сельского поселения</t>
  </si>
  <si>
    <t>проведены праздничные мероприятия</t>
  </si>
  <si>
    <t>денежные средства перенаправлены на нужды других программ</t>
  </si>
  <si>
    <t>Муниципальная программа "Развитие имущественных отношений Запорожского сельского поселения Темрюкского района"</t>
  </si>
  <si>
    <t>проведено межевание объектов (5 шт.), выполнены кадастровые работы по безхозяйным объектам (8 шт.)</t>
  </si>
  <si>
    <t>приобретены и установлены дорожные знаки (18 шт.), обновлены  дорожные разметки согласно дислокации, изготовлены искуственные неровности (4 шт.)</t>
  </si>
  <si>
    <t>Муниципальная программа "Энергосбережения и повышения энергетической эффективности  Запорожского сельского поселения Темрюкского района Краснодарского края"</t>
  </si>
  <si>
    <t xml:space="preserve"> средства перераспределены на другие муниципальные программы</t>
  </si>
  <si>
    <t>трудоустроены несовершеннолетние дети в период весенних каникул (45 чел.)</t>
  </si>
  <si>
    <t>осуществлено финансовое обеспечение деятельности МБУК "Ильичевская ЦКС", Запорожская библиотечная система для выполнения муниципального задания</t>
  </si>
  <si>
    <t>осуществлено финансовое обеспечение деятельности МБУ "Благоустройство и озеленение Запорожского сельского поселения Темрюкского района" для выполнения муниципального задания.  Выполнено: ограждение парка в ст-це Запорожская. Приобретено и  заменено линий уличного освещения на  СИП (0,230 км),  ламп уличного освещения (50 шт.). Бюджетные обязательства по муниципальным контрактам исполнены. Расходование бюджетных средств производилось в соответствии с заявленной потребностью, сложился неиспользованный остаток в сумме 1600,1 тыс. рублей, который будет направлен в 2023 году на выполнение работ по ремонту ограждения ярмарки в ст-це Запорожской</t>
  </si>
  <si>
    <t>оказана финансовая поддержка 2 социально ориентированным некоммерческим организациям (Совету ветеранов и инвалидов)</t>
  </si>
  <si>
    <t>для проведения праздничных мероприятий приобретено: открытки (1,6 тыс. шт.), приглашения (100 шт.), благодарности Главы (400 шт.), подарочные сертификаты (45 шт.), букеты цветов (332 шт.), подарочные наборы (176 шт.), фотобумага (21 шт.), цветная бумага (21 шт.), значки (100 шт.), медали (100 шт.), футляры (100 шт.), новогодние подарки (303 шт.), пакеты подарочные (200 шт.), термостаканы (50 шт.). Расходование бюджетных средств производилось в соответствии с фактически заявленной протребностью. Потребность в лимитах бюджетных обязательств в сумме 0,3 тыс. руб. отсутствовала</t>
  </si>
  <si>
    <t>осуществлено финансирование деятельности МКУ "Централизованная бухгалтерия", финансовое обеспечение выполнения муниципального задания МБУ "Общественно-социальный центр", МБУ "Чистый город". Расходование бюджетных средств производится в соответствии с фактически заявленной протребностью. Потребность в лимитах бюджетных обязательств в сумме 520,2 тыс. руб. отсутствовала</t>
  </si>
  <si>
    <t>осуществлены расходы на развитие, эксплуатация и обслуживание информационно-коммуникационных технологий. Обеспечение бесперебойной работы программного обеспечения - 100%.  Оплата произведена по фактическим расходам, сложилась экономия средств в сумме 0,1 тыс. рублей за счет округления</t>
  </si>
  <si>
    <t>выполнена публикация нормативно-правовых актов и информационных сообщений о деятельности органов местного самоуправления Темрюкского городского поселения Темрюкского района  (155 095 см2 информационных материалов).  Оплата произведена по фактическим расходам, сложилась экономия средств в сумме 0,1 тыс. рублей за счет округления</t>
  </si>
  <si>
    <t xml:space="preserve">приобретено: рециркуляторы (15 шт.), антисептики (250 шт.), маски медицинские (200 шт.), термометры (2 шт.).  Проведена диспансеризации муниципальных служащих администрации ТГП ТР (23 чел). Расходование бюджетных средств производится в соответствии с фактически заявленной протребностью. Потребность в лимитах бюджетных обязательств в сумме 0,1 тыс. руб. отсутствовала.                                            </t>
  </si>
  <si>
    <t>оказаны услуги про проведению курса повышения квалификации по дополнительной профессиональной программе "Управление государственными и муниципальными закупками" (3 ед.), на участие в вебинаре на тему "Гаражная амнистия: применение на практике" (1 ед.), услуги в области дополнительного профессионального образования и профессионального обучения: "Программа повышения квалификации должностных лиц, входящих в составы эвакуационных комиссий федеральных органов исполнительной власти" (6 ед.), "Программа повышения квалификации работников структурных подразделений, уполномоченных на решение задач в области гражданской обороны, организаций, не отнесенных к категории по ГО" (3 ед.)</t>
  </si>
  <si>
    <t>выплаты руководителям ТОС - 11 человек, размер компенсационной выплаты в месяц - 6000 рублей. Выплачены денежные поощрения победителям ежеквартального конкурса "Лучший орган ТОС Темрюкского городского поселения Темрюкского района" за 4 квартал 2021 года, 1, 2, 3 кварталы 2022 года</t>
  </si>
  <si>
    <t xml:space="preserve">приобретено: МФУ - 1 шт., канцелярские товары </t>
  </si>
  <si>
    <t xml:space="preserve">оказаны услуги по разработке и изготовлению плана действий по предупреждению и ликвидации чрезвычайных ситуаций на территории Темрюкского городского поселения Темрюкского района </t>
  </si>
  <si>
    <t>проведена рыночная оценка объектов муниципального имущества (148 ед.); подготовлены тех. планы (30 ед.). Неисполнение муниципальной программы обусловлено неисполненными обязательствами за декабрь 2022 года в связи с предоставлением документов на оплату контрагентами по окончании отчетного периода: по оплате газоснабжения в сумме 12,2 тыс. руб., по оплате электроснабжения в сумме 6,5 тыс. руб., по оплате взносов на капитальный ремонт общего имущества в МКД в сумме 0,2 тыс. руб., по оплате технического обслуживания объектов сети газопотребления в сумме 5,5 тыс. руб. На образовавшуюся кредиторскую задолженность предусмотрено финансирование в 2023 году.  Потребность в лимитах бюджетных обязательств в сумме 99,5 тыс. руб. отсутствовала</t>
  </si>
  <si>
    <t>выполнены работы по разработке местных нормативов градостроительного проектирования Темрюкского городского поселения Темрюкского района</t>
  </si>
  <si>
    <t>выполнены работы по подготовке схемы расположения земельного участка и межевого плана по образованию земельного участка (27 шт.); по подготовке схемы расположения земельного участка на кадастровом плане территории-ситуационного плана и координированию границ земельных участков (8 шт.); по выносу характерных точек границ объекта недвижимости в натуру в отношении земельных участков (2 шт.), по проведению оценки рыночной ставки арендной платы за пользование земельным участком (5 шт.). Оплата произведена по фактическим расходам, сложилась экономия средств в сумме 0,1 тыс. рублей за счет округления</t>
  </si>
  <si>
    <t xml:space="preserve">выполнено строительство КТПН-250 кВА, ул. Привольная, строительство ВЛЗ-10 кВ от фидера Т-7, ул. Бувина-Семеноводческий (инв.№ 160) опора №181/10 до проектируемой КТПН, г.Темрюк, количество обеспечиваемых инженерной инфраструктурой земельных участков, находящихся в муниципальной собственности, предоставляемых (предоставленных) семьям, имеющим трех и более детей - 200 шт. (на общую сумму 2466,1 тыс. рублей, из них 330,8 тыс. рублей дополнительно выделены за счет средств местного бюджета, которые не предусмотрены соглашением о выделении поселению субсидии).  Муниципальный контракт заключен 15.10.2021 года, на общую сумму 2507,9 тыс. рублей (из них 372,6 тыс. рублей - собственные средства), расторгнут 27.09.2022 года на сумму 41,8 тыс. рублей (за счет собственных средств). Работы выполнены  с нарушением срока - 18.07.2022 года по причине наступления неблагоприятных погодных условий, вызванных чрезвычайной ситуацией 13 августа 2021 года, строительная площадка, на которой запланировано осуществление строительства объекта, была подтоплена, на данной территории постоянно велись работы по откачке поверхностных и грунтовых вод, что не позволяло работать строительной технике и усложняло проведение строительно-монтажных работ на объекте </t>
  </si>
  <si>
    <t xml:space="preserve">выполнено строительство КТПН-250 кВА, ул. Привольная, строительство ВЛЗ-10 кВ от фидера Т-7, ул. Бувина-Семеноводческий (инв.№ 160) опора №181/10 до проектируемой КТПН, г.Темрюк, количество обеспечиваемых инженерной инфраструктурой земельных участков, находящихся в муниципальной собственности, предоставляемых (предоставленных) семьям, имеющим трех и более детей - 200 шт. (на общую сумму 2466,1 тыс. рублей, из них 330,8 тыс. рублей дополнительно выделены за счет средств местного бюджета, которые не предусмотрены соглашением о выделении поселению субсидии).  Муниципальный контракт заключен 15.10.2021 года, на общую сумму 2507,9 тыс. рублей (из них 372,6 тыс. рублей - собственные средства), расторгнут 27.09.2022 года на сумму 41,8 тыс. рублей (за счет собственных средств). Работы выполнены  с нарушением срока - 18.07.2022 года по причине наступления неблагоприятных погодных условий, вызванных чрезвычайной ситуацией 13 августа 2021 года, строительная площадка, на которой запланировано осуществление строительства объекта, была подтоплена, на данной территории постоянно велись работы по откачке поверхностных и грунтовых вод, что не позволяло работать строительной технике и усложняло проведение строительно-монтажных работ на объекте. Оказаны услуги по осуществлению строительного контроля за выполнением работ по объекту: "Строительство КТПН-250 кВА, ул.Привольная, строительство ВЛЗ-10 кВ от фидера Т-7, ул.Бувина-Семеноводческий (инв.№160) опора №181/10 до проектируемой КТПН, г.Темрюк". Потребность в лимитах бюджетных обязательств в сумме 0,1 тыс. руб. отсутствовала                                            </t>
  </si>
  <si>
    <t xml:space="preserve">приобретены лотки и плиты для ремонта ливневой канализации (по 28 шт. каждого) (на общую сумму 318,0 тыс.рублей). Муниципальный контракт на приобретение асфальтобетонной смеси (0,11 т) от 29.08.2022 года на сумму 2189,2 тыс. руб. (из них 2188,5 тыс. руб. собственные средства поселения), исполнен, 0,7 тыс. рублей освоены)                         </t>
  </si>
  <si>
    <t xml:space="preserve">приобретено: фотобумага (30 шт.) для изготовления информационных материалов с целью оказания информационной поддержки субъектам малого и среднего предпринимательства; листовки (20,0 тыс. шт.) </t>
  </si>
  <si>
    <t xml:space="preserve">1) Обеспечение бесперебойного электроснабжения уличного освещения - 100%; 2) Услуги по изъятию с территории ТГП ТР синантропных хищных животных представляющих угрозу жизни, здоровью и имуществу граждан (450 шт.); 3) Бесперебойное газоснабжение Братского кладбища - 100 %. 4) Выполнены работы по текущему ремонту благоустройства территории по адресу г. Темрюк, ул. Розы Люксембург, зем. участок 6 Б; дератизации территории сквера им. Ленина; проведению мероприятий по предупреждению возникновения заболеваний лихорадкой Зика, западного Нила, малярией и других паразитарных болезней на территории поселения; мероприятий по обработке общественных территорий поселения от иксодового клеща, от белой американской бабочки; изготовлены скамейки (28 шт.), урны (6 шт.); благоустройство территории по адресу г. Темрюк, ул. Карла Маркса и  осуществление строительного контроля за выполнением работ по этому объекту; благоустройству территории по адресу г. Темрюк, ул. Ленина, 63 и осуществлению строительного контроля за выполнением работ по этому объекту; текущему ремонту покрытия из тротуарной плитки с левой стороны дома по ул. Ленина, д.63 по "Благоустройству земельного участка по адресу г. Темрюк, ул. Ленина, з/у 61/1 и осуществлению строительного контроля за выполнением работ  по этому объекту; приобретены светильники парковые (13 шт.), детское игровое оборудование; светодиодные гирлянды (30 шт.); построено наружное освещение по ул. Мороза в г. Темрюке и оказаны услуги по осуществлению строительного контроля по этому объекту.
Неисполнение муниципальной программы обусловлено: 1. Нарушением Подрядчиками сроков исполнения обязательств на общую сумму 3860,4 тыс. рублей: 
1) заключен контракт на текущий ремонт по "Благоустройству общественной территории на пересечении улиц Таманской и Степана Разина в г. Темрюке на сумму 3050,5 тыс. рублей (частично оплачен на сумму  2 126,0 тыс. рублей), работы выполнены с нарушением сроков в январе 2023 года, контракт будет расторгнут в феврале 2023 года на сумму 496,8 тыс. рублей; 
2) заключен контракт на осуществление строительного контроля за выполнением работ по объекту "Благоустройство общественной территории на пересечении улиц Таманской и Степана Разина в г. Темрюке" на сумму 30,5 тыс. рублей (частично оплачен на сумму  1,7 тыс. рублей), срок выполнения работ определяется сроком выполнения работ по контракту на выполнение подрядных работ, работы выполнены в январе 2023 года, контракт будет расторгнут в феврале 2023 года на сумму 5,0 тыс. рублей; 
3) заключен контракт на приобретение светильников парковых в количестве 28 шт. на сумму 1 189,4 тыс. рублей (оплачена неустойка в сумме 25,3 тыс. рублей), светильники поставлены, но не оплачены по причине выявленных недостатков в ходе установки в рамках гарантийных обязательств, ведется претензионная работа; 
4) заключен контракт на строительство наружного освещения по ул. Шапова в г. Темрюке в сумме 1700,0 тыс. рублей (срок исполнения 23.12.22 года). Нарушены сроки выполнения работ, исполнить обязательства Подрядчик планирует в феврале 2023 года; 
5) заключен контракт на осуществление строительного контроля за выполнением работ по объекту "Строительство наружного освещения по ул. Шапова в г. Темрюке" в сумме 17,7 тыс. рублей, срок выполнения работ определяется сроком выполнения работ по контракту на выполнение подрядных работ, исполнить обязательства Подрядчик планирует в феврале 2023 года;
2. неисполненными обязательствами за декабрь 2022 года  в общей сумме 819,4 тыс. рублей в связи с предоставлением документов на оплату контрагентами по окончании отчетного периода: по оплате электроснабжения в сумме 228,5 тыс. руб., по оплате энергосервисного контракта в сумме 570,1 тыс. руб., по оплате услуг по осуществлению технологического присоединения энергопринимающих устройств ЭПУ уличного освещения по адресу г.Темрюк, Родник ДНТ территория, центральный проезд в сумме 20,8 тыс. руб. 3. По неиспользованным остаткам средств по заключенным контрактам, обязательства сторон по которым исполнены, но на отчетную дату контракты не расторгнуты в общей сумме 500,9 тыс. руб. На образовавшуюся кредиторскую задолженность предусмотрено финансирование в 2023 году. Потребность в лимитах бюджетных обязательств в сумме 2 125,1 тыс. руб. отсутствовала.
</t>
  </si>
  <si>
    <t xml:space="preserve">захоронение безродных (9 ед.)   Расходование бюджетных средств производится в соответствии с фактически заявленной протребностью. Потребность в лимитах бюджетных обязательств в сумме 130,0 тыс. руб. отсутствовала.                                     </t>
  </si>
  <si>
    <t xml:space="preserve">оказаны услуги по приему поверхностных дождевых и талых сточных вод на территории ТГП ТР (84 639,74 м3). Неисполнение муниципальной программы обусловлено неисполненными обязательствами за декабрь 2022 года в связи с предоставлением документов на оплату контрагентами по окончании отчетного периода: по оплате услуг по приему поверхностных дождевых и талых сточных вод  в сумме 260,3 тыс. руб, оплата произведена в январе 2023 года, контракт будет расторгнут в феврале 2023 года на сумму 491,9 тыс. рублей. Потребность в лимитах бюджетных обязательств в сумме 8,6 тыс. руб. отсутствовала. </t>
  </si>
  <si>
    <t>потребность отсутствовала</t>
  </si>
  <si>
    <t xml:space="preserve"> выполнено благоустройство общественной территорий по адресу: г. Темрюк, парк им. Куемжиева (на общую сумму 20490,0 тыс. рублей). Заключен муниципальный контракт 25.03.2022 года, на общую сумму 13603,5 тыс.руб., срок выполнения работ - с даты заключения контракта по 31 октября 2022 года, со сроком полного исполнения обязательств по контракту по 30.12.2022 года. Контракт расторгнут 29.07.2022 года на сумму 13302,2 тыс. рублей. Заключен муниципальный контракт 19.08.2022 года, на общую сумму 21 528,4 тыс.руб., срок выполнения работ - с даты заключения контракта по 31 октября 2022 года, со сроком полного исполнения обязательств по контрактк по 15.12.2022 года. Работы выполнены 31.10.2022 года. Контракт расторгнут 29.11.2022 года на сумму 1339,7 тыс. рублей</t>
  </si>
  <si>
    <t>свидетельства о праве получения социальной выплаты на приобретение жилого помещения или создание объекта индивидуального жилищного строительства выданы 2-м семьям (на общую сумму 2087,0 тыс. рублей). В результате фактического выполнения мероприятия потребность в средствах в сумме 11,0 тыс. рублей (из них за счет средств федерального бюджета - 0,1 тыс. рублей) отсутствовала.  Неисполнение финансирования обусловлено возвратом банком неиспользованных средств в связи с перерасчетом процентов по кредиту 1 семьи</t>
  </si>
  <si>
    <t>расселено 5 жителей, расселяемая площадь 56,5 кв.м.  Допсоглашение на уменьшение ЛБО заключено 17.10.2022 года. Кассовое освоение средств произведено в размере 100% от суммы соглашения, Министерством топливно-энергетического комплекса и жилищно-коммунального хозяйства Краснодарского края не уменьшены лимиты бюджетных обязательств согласно дополнительного соглашения</t>
  </si>
  <si>
    <t xml:space="preserve">приобретено жилое помещение (1 шт.). Остаток средств  (1439,0 тыс. рублей) не освоен по причине несостоявшихся торгов (не поданы заявки). Дата размещения последнего извещения  - 05.09.2022 года    </t>
  </si>
  <si>
    <t xml:space="preserve">осуществлено финансирование деятельности МКУ "Молодежный досуговый центр. Расходование бюджетных средств производится в соответствии с фактически заявленной протребностью. Потребность в лимитах бюджетных обязательств в сумме 45,2 тыс. руб. отсутствовала.                                                                                                                                                </t>
  </si>
  <si>
    <t>поселению предоставлены иные межбюджетные трансферты на дополнительную помощь местным бюджетам для решения социально значимых вопросов местного значения в сумме 300,0 тыс. рублей на материально-техническое обеспечение МКУ «Городское библиотечное объединение» (приобретен сенсорный стол book mini 32 в виде книги, детская мягкая мебель, настольные игры)</t>
  </si>
  <si>
    <t xml:space="preserve">выполнено восстановление 1 воинского захоронения (восстановление (ремонт, благоустройство) воинского захоронения "Братская могила 102 советских воинов, погибших в боях с фашистскими захватчиками, 1942-1943 годы, г. Темрюк, воинское кладбище (на общую сумму 861,8 тыс. рублей). Муниципальный контракт заключен 14.04.2022 года на сумму 969,0 тыс. рублей, расторгнут 30.06.2022 года на сумму 107,2 тыс. рублей. Работы выполнены с нарушением срока- 18.05.2022 года. В результате проведенных процедур торгов сложилась экономия средств в сумме 0,5 тыс. рублей, из них за счет средств федерального бюджета - 0,4 тыс. рублей, краевого бюджета  -  0,1 тыс. рублей. Доп. соглашение на уменьшение ЛБО заключено 12.07.2022 года. Кассовое освоение средств произведено в размере 100% от суммы соглашения, Министерством топливно-энергетического комплекса и жилищно-коммунального хозяйства Краснодарского края не уменьшены лимиты бюджетных обязательств согласно дополнительного соглашения                                             </t>
  </si>
  <si>
    <t>осуществлено финансирование деятельности МБУ "Спортивный клуб "Барс" для выполнения муниципального задания</t>
  </si>
  <si>
    <t>отсутствует потребность</t>
  </si>
  <si>
    <t xml:space="preserve">оказана материальная помощь гражданам, попавшим в трудную жизненную ситуацию (22 чел.). Приобретены новогодние подарки (640 шт.). Расходование бюджетных средств производится в соответствии с фактически заявленной протребностью. Потребность в лимитах бюджетных обязательств в сумме 185,1 тыс. руб. отсутствовала.                                                                                                                                                                          </t>
  </si>
  <si>
    <t>осуществлено финансовое обеспечение деятельности администрации поселения, МКУ "Сенная ЦБ", МКУ "Маттехобеспечение Сенное", компенсационные выплаты членам ТОС - 6 человек. Выполнено: изготовлены тех.планы на объекты кап. строительства (асфальтированная дорога 12 ед.); топографическая съемка п. Приморский ул. Песчаная от пересечения с ул. Ленина до уч.ул.Песчаная 1/1; разработка эскизного проекта памятника п. Приморский ул. Ленина 1Б; научно-исследовательские работы п. Сенной ул. Набережная от пер. Сибирский до пер. Центральный 6,4 га</t>
  </si>
  <si>
    <t>оказаны услуги по подворому обходу (3 чел.)</t>
  </si>
  <si>
    <t>осуществлено освещение деятельности администрации и Совета Сенного сельского поселения в средствах массовой информации (газета "Тамань") и на официальном сайте, приобретена информационная табличка (1 шт.)</t>
  </si>
  <si>
    <t>изготовлены выпуски газеты "Курчанский вестник", информационный стенд -1 шт. Выполнено обслуживание сайта</t>
  </si>
  <si>
    <t>осуществлено повышение эффективности использования информационно-коммуникационных технологий, эксплуатации и обслуживанию информационно-телекоммуникационной инфраструктуры</t>
  </si>
  <si>
    <t>осуществлено финансирование деятельности МБУК "Сенная ЦКС" в рамках выполнения муниципального задания</t>
  </si>
  <si>
    <t>приобретено: пожарные гидранты (2 шт.), противопожарные ранцы (2 шт.), огнетушители (2 шт.), камера видеонаблюдения уличная (1 шт.), баннер (1 шт.), информационные таблички (10 шт.). Разработан паспорт безопасности (1 шт.). Осуществлены расходы по обслуживанию системы видеонаблюдения (4 шт.)</t>
  </si>
  <si>
    <t>приобретено: рециклер асфальтобетона (1 шт.), асфальтобетонная смесь (8 т). Выполнено: установка бетонных бордюров - 1000 м3, благоустройство зоны отдыха на ул. Набережная/пер. Таманский в п. Сенной; текущий ремонт в п. Сенной ул. Мира от д.62 до д.54 (0,015 км), ул. Мира от д.52 до д. 66 (0,098 км), пер. Первомайский (0,130 км); укрепление дорожного полотна пер. Азовский от ул. Мира до ул.Степной (0,340 км), ул. Виноградная (0,350 км), ул. Степная от д.15 до д.33 и по ул. Полевая д.2 до пер. Азовский (0,260 км). Оплата произведена по фактическим затратам по заключенным контрактам, сложилась экономия средств в сумме 14,5 тыс. рублей.</t>
  </si>
  <si>
    <t>приобретено: дорожные знаки (52 шт.), автономный светофор GE T7.1 (1 шт.)</t>
  </si>
  <si>
    <t xml:space="preserve">финансовое обеспечение деятельности МБУ "Благоустройство и озеленение Сенное" в рамках выполнения муниципального задания; произведены расходы по содержанию уличного освещения. Приобретено: самосвал (1 ед.), качели, карусели, подвесы, косилка-мульчер, нож косилки, стол тенисный (1 шт.), стол шахматный (1 шт.). Выполнено:  благоустройство зоны отдыха по ул. Набережная/ пер. Таманский (40 м2); благоустройство стадиона в  п. Приморский, текущий ремонт беговых дорожек (разметка проезжей части (1,672 км), резиновое покрытие (1,338 м3), отсыпка щебнем (337 м3). Оплата произведена по фактическим затратам по заключенным контрактам, сложилась экономия средств в сумме 0,9 тыс. рублей
</t>
  </si>
  <si>
    <t xml:space="preserve">         приобретен парклета в пос. Сенной</t>
  </si>
  <si>
    <t>изготовлено: проектно-сметная документация (проекты, топосъёмка, составление смет,  прохождение госэкспертизы); дизайн-проект, сметная документация объекта п.Сенной благоустройство по ул.Набережная от  д.57в  до пер. Сибирский</t>
  </si>
  <si>
    <t>осуществлено финансовое обеспечение  МБУК "Сенная ЦКС" в рамках выполнения муниципального задания,  комплектование книжного фонда, выполнен капитальный ремонт кровли СДК п. Приморскиий; составлена сметная документация (1 шт.)</t>
  </si>
  <si>
    <t xml:space="preserve"> оказаны услуги по составлению сметной документации, произведен текущий ремонт памятников в п. Сенной (2 шт.)</t>
  </si>
  <si>
    <t>приобретен воркаут комплекс на ул. Мира 24 в п. Сенной (1 шт. )</t>
  </si>
  <si>
    <t xml:space="preserve">осуществлено финансовое обеспечение деятельности администрации (выплата заработной платы с начислениями, уплата налогов и сборов, оплата коммунальных услуг, почтовых услуг, приобретение ГСМ,  подписка на периодические издания, обеспечение производственно экологического контроля, диспенсеризация (7 чел.), приобретено: системный блок - 3 шт., монитор - 2 шт., МФУ - 1 шт.). В январе 2023 года исполнены обязательства 2022 года (кредиторская задолженность) по электроэнергии (22,0 тыс. рублей) (в бюджете на 2023 год на эти цели предусмотрены лимиты) </t>
  </si>
  <si>
    <t xml:space="preserve">осуществлено финансовое обеспечение деятельности подведомственного учреждения МКУ "ПЭЦ", МКУ "Централизованная бухгалтерия",  МКУ "Центр муниципального заказа" (выплата заработной платы с начислениями, уплата налогов и сборов, подписка на периодическое издание, профработы с программным обеспечением, подшивка архива, обслуживание автоматической пожарной сигнализации в здании администрации, обслуживание комплекса технических средст видеонаблюдения, обеспечение производственно экологического контроля, электрическое оснащение гаража; приобретено: копьютер в сборе 1 шт., канцтовары, шкаф (2 шт.), стеллаж (2 шт.), хозяйственные товары, спецодежда, инвентарь, ГСМ, запчасти. В январе 2023 года исполнены обязательства 2022 года (кредиторская задолженность) по электроэнергии (16,8 тыс. рублей), по оплате ГСМ (87,1 тыс. руб), по оплате услуг связи (57,1 тыс. руб) (в бюджете на 2023 год на эти цели предусмотрены лимиты)              </t>
  </si>
  <si>
    <t>произведена оплата услуг связи, интернета, информац-технолог. обеспечение АРМ «Муниципал»;  программное обеспечение Крипто Про, ООО "Компания АПИ "Гарант", ООО "Рус-ЭЛКОМ"1 С Предприятие, Госфинансы; заправка  картриджей, программно-аппаратный комплекс Рутокен Lite 64Кб ФСТЭК; выполнены работы по изготовлению газеты "Станичная газета"; обслуживание сайта администрации. Приобретено: системный блок (1 шт.), принтер (1 шт.), бесперебойник (3 шт.), картриджи</t>
  </si>
  <si>
    <t>выполнено: вывоз ТКО; обслуживание автоматической пожарной сигнализации и систем оповещения и управления эвакуацией, комплекса технических средств системы видеонаблюдения, обслуживание тревожной кнопки; обеспечение производственного экологического контроля; тех. обслуживание  газового оборудования здания администрации; переплет книг дела; росгвардия (вневедомственная охрана); изготовлены алфавитные карточки (3,5 тыс. шт.); проверка дымовых и вентиляционных каналов; техобслуживание и проверка сигнализации;  компенсационные выплаты ТОС (13 чел.); проведена оценка имущества (13 шт.). Приобретено: средства для индивидуальной защиты; кресла (10 шт.); сплитсистема (1 шт.); жалюзи в актовый зал (4 шт.);  средства для индивидуальной защиты (103 шт.); сейфы (5 шт.), лампы светодиодные (30 шт.)</t>
  </si>
  <si>
    <t>приобретено: флаги (10 шт.), баннеры (4 шт.), наклейки и плакаты (50 шт.), подарочные карты (9 шт.); проведены траурные мероприятия</t>
  </si>
  <si>
    <t>произведена выплата материального стимулирования народным дружинникам за участие в охране общественного порядка; приобретено: стенд ПБ в здании администрация;   ранцы для обеспечения ДПО (3 шт.); спец обувь для ДПО (5 пар)</t>
  </si>
  <si>
    <t>обучены сотрудники (2 чел.)</t>
  </si>
  <si>
    <t>средства перераспределены на реализацию  мероприятий других муниципальных программ</t>
  </si>
  <si>
    <t xml:space="preserve">выполнено: текущий ремонт автомобильной дороги по ул. Железнодорожной от пер. Ильича до пер. Крылова (0,62 км); текущий ремонт автомобильной дороги по пер. Зеленый от ул. Ростовской до ул. Коммунистической (0,40 км); ремонт тротуара и парковки на территории МБДОУ ДС КВ № 24 (0,07 км); установка дорожных знаков (141 шт.); осуществление стройконтроля; содержание внутрипоселковых дорог. Приобретено: песчано-соляная смесь (10 тонн), асфальтобетонная смесь (117 тонн), щебень фракции 20х40  (511 м³), 40х70 (1260 м³); работа катка и грейдера. Оплата произведена по фактическим расходам, сложилась экономия средств в сумме 89,3 тыс. руб В начале декабря из бюджета муниципального образования Темрюкский район были выделены межбюджетные трансферты в сумме 4650,0 тыс. рублей, из них: 850,0 тыс. рублей - на ремонт тротуара по пер. Красноармейский от ул. Ленина до ул. Красная площадь (0,17 км); 3800,0 тыс. рублей - на текущий ремонт автомобильной дороги по пер. Казачий от ул. Садовая до ул. Ленина (0,26 км). Провести процедуру закупок в форме электронных аукционов не позволяли сроки в конце года. В связи с этим, реализация данных мероприятий и освоение выделенного финансирования предусмотрена во втором квартале 2023 года. Остаток денежных средств в сумме 683,1 тыс. руб. образовался в связи с поступлением доходов от уплаты акцизов в конце декабря 2022 года  </t>
  </si>
  <si>
    <t>приобретены подарки (5 шт.) для чествования предпринимателей</t>
  </si>
  <si>
    <t>выполнены мероприятия по замене трубопроводов и запорной арматуры (2,910 км); по техническому обслуживанию газопровода. Оплата произведена по фактическим расходам, сложилась экономия средств в сумме 50,5 тыс. рублей</t>
  </si>
  <si>
    <t>выполнены мероприятия по диагностированию газопроводов высокого давления по пер. Юность, кадастровые работы</t>
  </si>
  <si>
    <t>осуществлено финансовое обеспечение деятельности подведомственного учреждения МБУ "Организация системы благоустройства": выплата заработной платы с начислениями, уплата налогов и сборов; обучение сотрудников (13 чел.), спецоценка рабочих мест; услуги медика; разработка проекной документации, отлов и иммобилизация безнадзорных животных, тех. обслуживание мемориала, содержание мест захоронения; выполнена расчистка существующего водоотводного канала, проходящего по территории балки Бакай в границах пер. Зеленый, пер. Красноармейский; произведена замена светильников уличного освещения (92 шт.), лапм (322 шт.). Приобретено: хозяйственные и канцелярские товары, ГСМ, запчасти, забор для администрации, сигнальные конусы (10 шт.); система полива сквер; информационная табличка в сквер, автобусные остановки (2 шт.), хозтовары и расходные материалы, деревья (60 шт.). Оплата произведена по фактическим расходам. Экономия средств составила 6,6 тыс. руб.</t>
  </si>
  <si>
    <t>Муниципальная программа "Формирование комфортной городской среды Старотитаровского сельского поселения Темрюкского района на 2018-2024 годы"</t>
  </si>
  <si>
    <t xml:space="preserve"> осуществлено финансовое обеспечение деятельности МБУ "Старотитаровский КСЦ"  для обеспечения выполнения муниципального задания (выплата заработной платы с начислениями; оплата коммунальных услуг; уплата налогов и сборов; приобретение канцтоваров и хозтоваров; вывоз ТКО; техническое обслуживание тревожной кнопки (росгвардия); обслуживание комплекса технических средств системы видеонаблюдения; обслуживание автоматической пожарной сигнализации и систем оповещения и управления эвакуацией; приобретено: канцтовары, хозтовары, периодическая подписка); осуществлены ежемесячные денежные выплаты стимулирующего характера работникам; выплаты на поэтапное повышение уровня средней заработной платы работников муниципальных учреждений отрасли культуры, искусства и кинематографии; проведены культурно-массовые мероприятия. Выполнен ремонт полового покрытия зрительного зала Дома культуры </t>
  </si>
  <si>
    <t xml:space="preserve"> осуществлено финансовое обеспечение деятельности МБУ ФОСК "Виктория"; проведены спортивно-массовые меропрития; выполнена топографическая съемка земельного участка и разработка эскизного проекта (визуализация) стадиона по адресу: РФ, Краснодарский край, Темрюкский район, ст. Старотитаровская, ул. Лениа 207А</t>
  </si>
  <si>
    <t xml:space="preserve">приобретено: тактильная лента (50 м), тактильные таблички (2 шт.) </t>
  </si>
  <si>
    <t>изготовлен 21 выпуск газеты "Голубицкий Вестник", осуществлено техническое сопровождение WEB- сайта, выплаты руководителям ТОС (5 чел.)</t>
  </si>
  <si>
    <t>осуществлено финансовое обеспечение деятельности администрации поселения, МБУ "Голубицкая ЦБ"; приобретено: канцтовары, картриджи, марки, системный блок; выполнено тех.обслуживание, ремонт, оказаны услуги по ликвидации аварий газопровода; изготовлены отрытки и конверты. Оплата произведена по фактическим затратам. В январе 2023 года исполнены обязательства 2022 года (кредиторская задолженность) на предоставление услуг связи и интернета (20,3 тыс. рублей),  газоснабжение (36,6 тыс. рублей), программное обеспечение (16,9 тыс. рублей) (в бюджете на 2023 год на эти цели предусмотрены лимиты)</t>
  </si>
  <si>
    <t xml:space="preserve"> выполнено: текущий ремонт дорог:  ул.Восточная, ул. Курортной, ул. Набережной, ул. Школьной, ул. Высотной, ул. Спортивной, пер. Азовскому, пер. Песчаному, ул. Восточной, ул. Чайкинской, ул. Степной, ул. Прибрежной, ул. Красной, пер Приморский, пер. Клубному, пер. Лиманному, пул.Советская, ул.Школьная, ул.Зеленая (4,2 км); пройдена экспертиза ПСД "Капитальный ремонт дорог"; разработка проектной и рабочей документации по объекту: «Капитальный ремонт сети автомобильных дорог (ул. Северная от ул. Спортивной до пер. Базарный, пер. Базарный от ул. Северной до ул. Советской, ул.Советская от пер.Базарный до пер.Песчаный, пер. Песчаный от ул.Советская до ул.Набережная, ул.Школьная от д.№58 до пер.Базарный); нанесена горизонтальная дорожная разметка на ул. Красная, ул. Курортная, ул. Восточная, пер.Приморский, ул. Советская, пер. Клубный, пер. Садовый. Установлены ливневые трубы а/ц 300 (5 м) по ул.Российской; Отсыпка дороги грунтом по ул.Янтарная от ул.Восточная; оплачены услуги техники по содержанию дорог (чистка ливневок, перевозка песка и щебня, планировка); выполнен ремонт 10 элементов на 2 искусственных неровностях. Приобретено: песок (50 м3), песок (20 м3), щебень (50 м3),  щебень (800 м3), щебень 20/40 (50 м3), 70/150 (120 м3), трубы для прокладки ливневой канализации (50 м), дорожные знаки (60 шт.), соль (8 т), дорожные знаки (87 шт.), трубы для знаков. Оплата произведена по фактическим затратам, потребность в ЛБО в сумме 38,5 тыс.руб. отсутствовала</t>
  </si>
  <si>
    <t>изготовлен информационный материал (480 шт.)</t>
  </si>
  <si>
    <t xml:space="preserve">выполнен покос травы на территории поселения, приобретены: остановки (6 шт.), бензокосилка (1 шт.), бензопила (1 шт.), триммер (1 шт.) </t>
  </si>
  <si>
    <t xml:space="preserve"> поселению предоставлены иные межбюджетные трансферты на дополнительную помощь местным бюджетам для решения социально значимых вопросов местного значения на обустройство тротуара по ул. Красная (3,2 км)</t>
  </si>
  <si>
    <t>осуществлено финансовое обеспечение деятельности МБУ "Голубицкая ПЭС" на выполнение муниципального задания; выполнено: дератизация территорий кладбища, администрации, водозабора;  аккарицидная обработка территории; отлов животных (10 шт.), перевозка грунта, уборка кладбища, услуги экскаватора, КАМАЗа;  покос травы машиной (157690 м2); благоустройство территории; устройство тротуара по ул. Советской 56 (0,059 км); оказаны услуги манипулятора (перевозка соли); оплата ТКО; проектные работы "Благоустройство стадиона"; установлен памп-трэк, заасфальтирован въезд на стадион; разработан дизайн проект по благоустройству пер. Светлого в рамках текущего ремонта; отремонтирован остановочный комплекс ул. Советская/ ул. Приморская; благоустроена прилегающая территория к КСЦ; произведен гидравлический расчет по схемам магистральных сетей водоснабжения; произведена замена ламп уличного освещения (100 шт.); капитальный ремонт водопроводной сети по ул.Степной (земляные работы, прокладка трубы д.250 (0,334 км), укладка отвода д.160 (0,064 км), монтаж колодцев), доп. работы; текущий ремонт артскважины 58331 (реагентная обработка, промывка песчаной пробки; приобретено: трубы (2,85 т), насосы погружные (8 шт.), гипохлорит натрия (1592 кг), геологический отчет, кран, муфта, труба (100 м) (ул.Рабочая), счетчик на скважину № 6; текущий ремонт скважины 65914 (промывка песчаной пробки); комплектующие для водоснабжения; текукщий ремонт скважины 58332; капитальный ремонт водопроводной сети по ул.Советской от дома №141 дл №203 (переврезка абонентов) (0,200 км); приобретено: гипохлорит натрия (2000 кг), труба пнд (300 м), мотопомпа (1 шт.); отремонтирован водопровод по пер.Светлый (0,450 км). Приобретено: электроподстанция к стелле (1 шт.),  бензопила (1 шт.), бензокосилка (1 шт.), косилка (1 шт.), песок (70 м3), светильники (103 шт.), лампы (45 шт.), щит, остановки (6 шт.), водопроводная труба (416 м). Неисполнение программы обусловлено: 1. нарушением Подрядчиком срока исполнения обязательств по муниципальным контрактам: 1) на выполнение работ по благоустройству пер. Светлого (контракт заключен 01.11.2022 года на сумму 8380,5 тыс. рублей, со сроком выполнения работ до 20.12.2022 года (30.11.2022 выплачен аванс 10% - 838,0 тыс. рублей). В связи с  погодными условиями работы приостановлены; 2) на осуществление строительного контроля по  благоустройству пер. Светлого (контракт заключен 01.11.2022 года на сумму 83,8 тыс. рублей, срок выполнения работ определяется сроком выполнения работ по контракту на выполнение подрядных работ. 2. Наличием кредиторской задолженности по абонентской плате за уличное освещение в сумме 87,7 тыс. рублей, в бюджете на 2023 год на эти цели предусмотрены лимиты)</t>
  </si>
  <si>
    <t>выполнено благоустройство прилегающей территориии МБУ "Голубицкий КСЦ" (на общую сумму 12942,7 тыс. рублей, из них 490,2 тыс. рублей дополнительно выделены за счет средств местного бюджета, которые не предусмотрены соглашением о выделении поселению субсидии)</t>
  </si>
  <si>
    <t>выполнена подготовка тех.документации, доп. работы по благоустройству территории ДК; приобретены бордюры (897 шт.); приобретена и установлена система капельного полива</t>
  </si>
  <si>
    <t>приобретены кресла (2 шт.) и телевизор (1 шт.) для молодежных клубов в МБУ "Голубицкий КСЦ"</t>
  </si>
  <si>
    <t xml:space="preserve">выполнен капитальный ремонт здания ДК в ст.Голубицкой, по ул. Красная, 108 (муниципальный контракт исполнен поэтапно: в 2021 году выполнен 1 этап на общую сумму 22840,9 тыс. рублей; в 2022 году выполнен 2 этап на общую сумму 23533,5 тыс. рублей) </t>
  </si>
  <si>
    <t>осуществлено финансовое обеспечение деятельности МБУ "Голубицкий КСЦ" для обеспечения выполнения муниципального задания. Выполнены работы по капитальному ремонту здания Голубицкого КСЦ  (приобретение материалов), приобретен банер (1 шт.)</t>
  </si>
  <si>
    <t xml:space="preserve">приобретены венки (26 шт.); изготовлен баннер, информационный материал к 85 летию КК, короба для Аллеи Славы (10 шт.); выполнен ремонт территории памятника пер. Мирный (50,4м2 плиточка) </t>
  </si>
  <si>
    <t>средства перераспределены на другие муниципальные программы</t>
  </si>
  <si>
    <t xml:space="preserve">осуществлено финансовое обеспечение администрации поселения, МКУ "Таманская ЦБ", МКУ "Материально-техническое обеспечение Таманского сельского поселения Темрюкского района", МКУ "Управление муниципальными закупками. Оказаны услуги: страхование транспортных средств (1 единица), оплата сети интернет, телефонной связи, медосмотра сотрудников ЦБ (6 чел.),  изготовлена полиграфическая продукция (бланки 1000 шт). Приобретено: ГСМ, канцтовары. Расходование бюджетных средств производилось в соответствии с заявленной потребностью, в результате сложилась экономия средств в сумме 568,5 тыс. рублей, из них по ФОТу (87,9 тыс. рублей), потреблению энергоресурсов (161,2 тыс. рублей) </t>
  </si>
  <si>
    <t>приобретено: фоторамки (150 шт.), поздравительные буклеты (30 шт.), цветы для праздничных мероприятий (1365 шт),  праздничные футболки для проведения мероприятий  (56 шт.), новогодние подарки малоимущим детям и детям мобилизованных граждан. Оплата произведена по фактическим затратам, экономия средств составила 205,2 тыс. рублей (в связи с установленным в Краснодарском крае желтым уровнем опасности приобретение новогодней атрибутики было отменено)</t>
  </si>
  <si>
    <t>осуществлено информационно-технологическое обеспечение программного сопровождения (лицензионное программное обеспечение 1С, обслуживание и администрирование  ViPNet). Оплата произведена по фактическим затратам, экономия средств составила 1,0 тыс. рублей</t>
  </si>
  <si>
    <t>изготовлены похозяйственные книги, прошит архив администрации 2019-2020 годы. Оплата произведена по фактическим затратам, экономия средств составила 0,9 тыс. рублей</t>
  </si>
  <si>
    <t>повышена квалификация сотрудников (4 человека). Оплата произведена по фактическим затратам, экономия средств составила 0,1 тыс. рублей</t>
  </si>
  <si>
    <t>приобретено: коммутатор для камер видеонаблюдения, информационные стенды по безопасности (2 шт.); поставлены и установлены камеры видеонаблюдения (22 шт.). Расходование бюджетных средств производилось в соответствии с заявленной потребностью</t>
  </si>
  <si>
    <t>изготовлены листовки (5,0 тыс. шт.)</t>
  </si>
  <si>
    <t xml:space="preserve">приобретены лавочки с навесом и урной  (2 шт.) с последующей установкой в ст.Тамань по ул.Мичурина </t>
  </si>
  <si>
    <t>осуществлено финансовое обеспечение деятельности МБУ Тамань-Благоустройство" в рамках выполнения муниципального задания (содержание парков, скверов, уборка территории). Выполнено: вывоз ТКО с территории мест захоронения, обустройство скейт-площадки в пос. Волна (инициативное бюджетирование); оказаны услуги по содержанию и отлову бездомных  животных, дератизации, дезинсекции, изготовлению зимней раздевалки, изготовлению "Программы комплексного развития систем коммунальной инфраструктуры"; приобретены и заменены таблички "выгул собак запрещен", "сжигание запрещено"; приобретены урны (20 шт.)
Расходование бюджетных средств производилось в соответствии с заявленной потребностью. Бюджетные средства в сумме 813,8 тыс. рублей неосвоены в полном объеме в связи: 1) с расторжением муниципального контракта в декабре 2022 года на изготовление ПСД "Благоустройство сквера ст. Тамань К. Маркса 100/1" на сумму 595,0 тыс. рублей; 2) с отсутствием потребности в лимитах бюджетных обязательств в сумме 218,8 тыс. рублей.</t>
  </si>
  <si>
    <t>приобретена дисковая борона (1 ед.)</t>
  </si>
  <si>
    <t xml:space="preserve">выполнено содержание сетей уличного освещения, произведена абонентская плата за уличное освещение. Расходование бюджетных средств производилось в соответствии с заявленной потребностью, потребность в лимитах бюджетных обязательств в сумме 17,0 тыс.руб. отсутствовала, экономия средств по потреблению энергоресурсов составила 258,0 тыс. рублей </t>
  </si>
  <si>
    <t>трудоустроены несовершеннолетние  (на период весенних каникул трудоустроено 4 человека, на период летних каникул 26 человек)</t>
  </si>
  <si>
    <t xml:space="preserve">осуществлено финансовое обеспечение деятельности МБУ Таманский КСЦ в рамках выполнения муниципального задания.  Расходование бюджетных средств производилось в соответствии с заявленной потребностью, потребность в лимитах бюджетных обязательств в сумме 305,3 тыс. рублей отсутствовала </t>
  </si>
  <si>
    <t xml:space="preserve">выполнено: техническое обследование конструкций здания "Постоялого двора"; оплата транспортировки  газа к "Вечному огню"; техобслуживание газоснабжения "Мемориал боевой Славы", Вечный огонь; ремонт памятника "Памятный знак на месте захоронения советских десантников". Бюджетные средства в сумме 90,1 тыс. рублей неосвоены в полном объеме в связи: 1) с расторжением контракта в 2023 году на техобслуживание газоснабжения "Мемориал боевой Славы", Вечный огонь в сумме 69,8 тыс. рублей; 2) со сложившейся экономией средств в сумме 20,3 тыс. рублей.
</t>
  </si>
  <si>
    <t>выполнено нанесение предупреждающих контрастных полос</t>
  </si>
  <si>
    <t>отремонтировано 11 пожарных гидрантов. Построено 17 пожарных гидрантов. Выполнено: устройство водопроводных колодцев, осуществлен строительный контроль (установка пож. гидрантов). Приобретены товары пожарной принадлежности (лом,багор, ведро и пр.). Расходование бюджетных средств производилась с заявленной потребностью. Потребность в лимитах на сумму 29,3 тыс. рублей отсутствовала, сумма 17,9 тыс. рублей (НДФЛ) будет оплачена в 2023 году ( в связи с несвоевременным предоставлением отчета о выдаче денежных средств добровольной народной дружине в целях поощрении по распоряжению главы Таманского сельского поселения Темрюкского района - 13.12.2022 года № 216-р)</t>
  </si>
  <si>
    <t>выполнено: кадастровые работы (11 объектов), кадастровая съёмка (1 объекта), топографические съёмки (3 объекта), Инженерно-геологические изыскания (5 объектов); утилизация ТС (2 трактора), экспертиза технического состояния предметов личного потребления и бытовых товаров КБО, оценка арендной платы за пользование движимого имущества (мусоровозы), тех.состояние мусоровозов, оценка рыночной стоимости арендной платы, ОСАГО (мусоровозы 3ед), предметов личного потребления и бытовых товаров КБО, вынос опорных точек на местности. Изготовление схем и подготовка межевых планов: земельного участка для постановки на кадастровый учет земельных участков. Расходование бюджетных средств производилось в соответствии с заявленной потребностью, экономия средств составила 147,0 тыс. рублей</t>
  </si>
  <si>
    <t xml:space="preserve">выполнено строительство тротуаров (4,81 км): ул. Марата от ул. 8-ая Гвардейская до ул. Карла Либкнехта; ул. Лебедева от ул. Карла Маркса до ул. Володарского; ул. Энгельса от ул. Косоногова до ул. Первомайская; ул. Первомайская от ул. Пролетарская до д. № 33; ул. Лермонтова от ул. Таманской Армии до ул. Карла Маркса.
Выполнен ремонт тротуаров (2,429 км): ул. Октябрьская от ул. Карла Маркса до ул. Энгельса в ст-це Тамань; ул. Косоногова от ул. Карла Маркса до ул. Островского в ст-це Тамань; ул. Набережная от ул. Таманская до ул. Ленина в пос. Волна; ул. Таманская от ул. Школьная до ул. Набережная в пос. Волна; ул. Ленина от ул. Набережная до ул. Школьная в пос. Волна; ул. Школьная от ул. Ленина до ул. Таманская в пос. Волна.
Выполнен капитальный ремонт дорог: ул. Косоногова от ул. Карла Маркса до ул. Островского в ст-це Тамань; ул. Энгельса от ул. Первомайской до ул. Косоногова в ст-це Тамань; ул. Первомайской от ул. Пролетарская до ул. Карла Маркса в ст-це Тамань; участка автомобильной дороги «Тамань – Волна» км 5+492 – 6+982; ул. Лермонтова от ул. Таманской Армии до ул. Карла Маркса; устройство асфальтового покрытия ул. Лебедева от ул. Володарского до Атамани.
Выполнена отсыпка щебнем улиц поселения (6, 87 км): ул. Железнодорожная, ул. 70 лет Победы, ул. Ландышевая, ул. Новая, ул. Карла Либкнехта от д. №2 до Пушкина, пер. Революции от ул. Революции до ул. Мичурина, ул. Заозерная от ул. Островского до ул. Карла Маркса, ул. Калинина от ул. Марата до ул. Комсомольская, ул. Некрасова от ул. Комсомольская до ул. Калинина, ул. Ленина от ул. Горького до Косоногова, ул. Островского от ул. Марата до ул. Косоногова, ул. Кооперативная в Таманском сельском поселении, ул. Черноморская, ул. Гермонасса, пер. Южный.
Выполнены работы по отсыпке дорожного полотна асфальтовым гранулятом (1,45 км): пер. Северный пер. Суворовский до ул. Заводская в ст-це Тамань; пер. Суворовский ул. Карла Маркса до пер. Азовский в ст-це Тамань; пер. Революции от ул. Революции до ул. Мичурина в ст-це Тамань; ул. Зеленского от ул. Степная до ул. Победы; ул. Бугазская; ул. Береговая.
Выполнено: устройство искусственных неровностей, в том числе совмещенных с пешеходными переходами (8 шт.); устройство дорожных знаков (замена, установка новых) (277 шт.); нанесена дорожная разметка (65 км); ремонт и обслуживание светофоров; грейдирование с подсыпкой улиц поселения (6 км)
Выполнено проектирование: строительство тротуара п. Волна ул. Мира от ул. Ленина до ул. Таманская; строительство тротуара п. Волна ул. Виноградная от ул. Зеленского до д. №17; строительство тротуара п. Волна ул. Набережная от ул. Таманская до ул. Ленина; строительство тротуара п. Волна ул. Набережная от д. №1 до ул. Тмутараканская; строительство тротуара п. Волна ул. Ленина от Приморской до ул. Победы; строительство тротуара ст-ца Тамань ул. 8-я гвардейская от ул. Пушкина до ул. Фонтанная; капитальный ремонт тротуара ст-ца Тамань ул. Шмидта от д. 1Б до ул. Лермонтова; ремонт тротуара ст-ца Тамань ул. Карла Маркса от д. 100 до д. 102; капитальный ремонт ст-ца Тамань ул. Возрождения от ул. Карла Маркса до ул. Калинина; капитальный ремонт ст-ца Тамань ул. Карла Маркса от ул. Возрождения до ул. Косоногова; капитальный ремонт ст-ца Тамань ул. Карла Маркса от ул. Возрождения до ул. Мичурина.
Составлены сметы: реконструкция тротуара ул. Приморская от ул. Ленина до ул. Зеленского; реконструкция тротуара ул. Ленина от ул. Набережная до входа на пляж. Оплата выполненного объёма работ производилась в соответствии с актами выполненных работ. Потребность в остатке средств в размере 9917,3 тыс. рублей отсутствовала
</t>
  </si>
  <si>
    <t>проведен анализ воды набережной. Выполнено: актуализация схем водоснабжения; строительство сетей водоснабжения в пос. Волна: ул. Фанагорийская, ул. Кубанская, ул. Степная, ул. Сиреневая (1,5 км); строительный контроль (строительство водоснабжения), замена водопроводной трубы по ул. Лермонтова от ул. Таманской Армии до ул. Карла Маркса 150 м. Оплата произведена по фактическим затратам, обязательства по муниципальным контрактам исполнены, экономия средств составила 40,4 тыс.рублей</t>
  </si>
  <si>
    <t xml:space="preserve">проведена экспертиза промышлен. безопасности ШГРП; приобретены труба, цемент. Бюджетные средства неосвоены в полном объеме (25,0 тыс. рублей) в связи с ненадлежащим исполнением муниципального контракта на проведение экспертизы промышленной безопасности ШГРП по причине не представления акта выполненых работ. Оплата будет произведена в 1 квартале 2023 года </t>
  </si>
  <si>
    <t>выполнено: благоустройство набережной им. Ушакова (сборка и монтаж инсталяций); благоустройство сквера им. Лермонтова; изготовление проектно-сметной документации объекта "Благоустройство территории в ст. Тамань". Бюджетные средства в сумме 217,5 тыс. рублей неосвоены в полном объеме в связи: 1) с неисполнением обязательств Подрядчиком по заключенному контракту на изготовление эскизного проекта по объекту «Благоустройство парка Головатого» на сумму 150,0 тыс. рублей (контракт заключен 24.09.2022 года, на сумму 150,0 тыс. рублей, со сроком исполнения обязательств до 31.12.2022 года. В связи с полным неисполнением условий контракт планируется расторгнуть в 1 квартале 2023 года); 2) со сложившейся экономией средств в сумме 67,5 тыс. рублей</t>
  </si>
  <si>
    <t xml:space="preserve">осуществлено финансовое обеспечение деятельности администрации (заработная плата, начисления, коммунальные платежи, налоги и пр.). Оказаны услуги по предрейсовому медосмотру, обслуживанию пожарной сигнализации, техосмотру и техобслуживанию автомобилей, ремонту газопроводов и газового оборудования, периодической печати, переподготовке и повышению квалификации, обслуживанию и сопровождению программных продуктов, изготовлению ЭЦП; проведение оценки недвижимости помещения администрации (2 ед.), ремонт аварийного освещения в здании администрации (1 ед.), ремонт архива в здании администрации (1 ед.); оплата обязательного взноса на капитальный ремонт общего имущества в МКД за имущество, находящееся в муниципальной собствености; содержание (эксплуатация) имущества, находящегося в муниципальной собственности (приобретение строительных материалов для ремонта имущества, находящегося в муниципальной собственности). Приобретено: ГСМ, автозапчасти, блок питания, лицензионные программные продукты, бланки. Расходование бюджетных средств производилось в соответствии с заявленной потребностью, потребность в лимитах бюджетных обязательств в сумме 87,8 тыс. рублей отсутствовала </t>
  </si>
  <si>
    <t>осуществлено финансовое обеспечение деятельности МКУ "ЦБ", МКУ "МТО". Расходование бюджетных средств производилось в соответствии с заявленной потребностью, потребность в лимитах бюджетных обязательств в сумме 16,8 тыс. рублей отсутствовала</t>
  </si>
  <si>
    <t>осуществлено освещение деятельности администрации и Совета Краснострельского сельского поселения в средствах массовой информации и на официальном сайте</t>
  </si>
  <si>
    <t>приобретены подарки и цветы</t>
  </si>
  <si>
    <t xml:space="preserve">приобретено: таблички УФ печати на алюмокомпозите 150*300 мм (5 шт.), гидранты пожарные подземные (2 шт.), ранцы противопожарные (3 шт.), комплекты самоспасатель фильтрующий (4 шт.), ключ торцовый для открывания гидранта (1 шт.)
</t>
  </si>
  <si>
    <t>приобретен информационный стенд (1 шт.)</t>
  </si>
  <si>
    <t xml:space="preserve">выполнено: услуги грейдера, катка, трактора (135 часов); услуги по расчистке снега (72 часа); услуги по очистке обочин и кюветов; услуги экскаватора (38 часов); услуги погрузчика; восстановительный ремонт ливнеотводов по пер. Кузнечному, ул. Советской, ул. Мира, ул. Мичурина в пос. Стрелка (3,5 км); текущий ремонт дороги с щебеночным покрытием по пер. Западный от ул. Таманской до ул. Молодежной в пос. Стрелка (0,784 км), изготовлены сметы на 5 объектов (восстановление ливнеотводов; устройство пропускных труб; ямочный ремонт по ул. Ленина в пос. Стрелка; ремонт ул. Коммунаров пос. Стрелка; текущий ремонт дороги с щебеночным покрытием по пер. Западному пос. Стрелка); выполнен ямочный ремонт (285 кв.м); нанесена дорожная разметка (277 кв. м); проведен строительный контроль на 3 объекта (текущий ремонт дороги с щебеночным покрытием по пер. Западному пос. Стрелка; ремонт ливнеотводов по пер. Кузнечному пос. Стрелка; ремонт ливнеотводов по ул. Мичурина пос. Стрелка). Приобретено: щебень (202 куб. м), дорожные знаки (17 шт.). Расходование бюджетных средств производилось в соответствии с заявленной потребностью, потребность в лимитах бюджетных обязательств в сумме 254,8 тыс. рублей отсутствовала
</t>
  </si>
  <si>
    <t>выполнено строительство водопроводных сетей ул. Садовая, ул. Полевая, ул. Молодежная, ул. Пушкина, ул. Луговая на участке между ул. Шоссейная и ул. Мира в х. Белый (2,696 км) и ул. Лесная, ул. Светлая и ул. Азовская в пос. Стрелка (2,475 км)</t>
  </si>
  <si>
    <t>приобретено: кресла в зрительный зал (320 шт.), видеопроэкционное оборудование (экран настенного с электроприводом и растяжками) (1 комплект), мультимедийное оборудование для зрительного зала в ДК х. Белый, одежда сцены (ткань), звукоусиливающая аппаратура (двухантенное головное устройство) (1 комплект), световое оборудование (1 комплект). Оказаны услуги по пошиву одежды сцены из ткани заказчика. Дополнительно из средств бюджета поселения выделено финансирование которое не предусмотрено соглашением о выделении поселению субсидии в сумме 299,1 тыс. рублей</t>
  </si>
  <si>
    <t xml:space="preserve">выполнен ремонт тротуара по ул. Ленина поселка Стрелка, Темрюкского района, Краснодарского края от здания № 8 "В" до ул. Зои Космодемьянской (протяженностью 1572 м²). В результате проведения процедуры торгов сложилась экономия средств бюджета поселения в сумме 19,6 тыс. рублей </t>
  </si>
  <si>
    <t xml:space="preserve">выполнено: разработка инструкции о мерах пожарной безопасности, установка противопожарных дверей, изготовление знаков безопасности (19 шт.), подставки под огнетушители (2 шт.), замена КПП; приобретены огнетушители (2 шт.), изготовлен информационный материал (1950 шт.), агитационный материал (4755 шт.), листовки (745 шт.). Неисполнение программы обусловлено нарушением Подрядчиком срока исполнения обязательств по муниципальному контракту по подготовке отчета по результатам обследования подтопляемых территорий (МК заключен 30.08.22 года на сумму 4999,0 тыс. рублей,с поэтапным сроком исполнения - до 30.11.2022 года, в 2022 году выполнен 1 этап, и произведена оплата в сумме 3256,4 тыс. рублей). Ведется претензионная работа. Исполнить обязательства по контракту Подрядчик обязуется до 10.02.2023 года </t>
  </si>
  <si>
    <t>в связи с отсутствием потребности средства перераспределены на другие муниципальные программы</t>
  </si>
  <si>
    <t>приобретено: призовые материалы (4 шт.), новогодние подарки (117 шт.), спорттовары, игры (9 шт.). Осуществлено трудоустройство педагога организатора (1 чел.)</t>
  </si>
  <si>
    <t>осуществлено финансовое обеспечение деятельности МБУК "Краснострельский КСЦ" для обеспечения выполнения муниципального задания. Оказаны транспортные услуги к месту проведения мероприятий; услуги по содержанию имущества; произведена оплата за услуги связи; коммунальные платежи; налоги и сборы. Выполнен ремонт СДК х. Белый: составление и проверка сметной документации (6 шт.), осуществление строительного контроля (2 шт.), составление сметы на освещение (1 шт.), ремонт дверных проемов, установка подвесных потолков и стеновых панелей, ремонт помещений № 15, приобретен крепежный материал, профиль, рейки доски обрезной, аварийный кабель, укладка коврового покрытия, текущий ремонт крыльца, освещение зрительного зала, ограждение радиаторов сцены, установка ступеней и плинтусов, ремонт автоматической пожарной сигнализации; выполнен ремонт СДК пос. Стрелка: ремонт помещений 1 этажа, ремонт электропроводки, окраска стен, переустройство помещений 6 и 7, покрытие пола сцены, монтаж и ремонт пожарной сигнализации, осуществлен строительный контроль (4 шт.), составление и проверка сметной документации (4 шт.); софинансирование сверх утвержденного соглашения по укреплению материально-технической базы СДК х. Белый (299,1 тыс. рублей)Приобретена мебель: стол (4 шт.),  шкаф (4 шт.), ресепшн (2 шт.), зеркало (2 шт.), банкетка (11 шт.), вешалка напольная (2 шт.), вешалка-стойка (2 шт.), стул (40 шт.); хозтовары, канцтовары</t>
  </si>
  <si>
    <t>выполнен ремонт памятников истории и культуры (2 шт.), разработана проектно-сметная документация (1 шт.)</t>
  </si>
  <si>
    <t xml:space="preserve">осуществлено финансовое обеспечение деятельности подведомственного  учреждения МБУ "ЖКХ-Комбытсервис"; выполнено: спил и вывоз деревьев (48ч/ч, 24 часа работа трактора); обслуживание системы видеонаблюдения; изготовлены таблички и аншлаги; вывоз ТБО с кладбищ; подготовка смет по благоустройству (5 шт.); подготовлен проект визуализации (1 шт.); произведена оплата за уличное освещение. Приобретено: электротоваров (65 ед.), снегоуборочная техника (1 ед.). Бюджетные средства не освоены в полном объеме (1629,7 тыс. рублей) в связи: 1) с ненадлежащим исполнением условий муниципальных контрактов Подрядчиком на обустройство съездов: на сумму 705,2 тыс. рублей (МК заключен 27.06.2022 года на сумму 599,4 тыс. рублей, со сроком выполнением работ - 30. к.д. МК заключен 27.06.2022 года на сумму 105,8 тыс. рублей, со сроком выполнением работ - 30. к.д.  Работы выполнены по 2- м контрактам, акты выполненных работ не подписаны). Ведутся судебные разбирательства; 2) сложившейся экономии средств в результате проведения торгов в сумме 153,7 тыс. рублей; 3) отсутствием потребности в лимитах бюджетных обязательств в сумме 770,8 тыс. рублей
</t>
  </si>
  <si>
    <t xml:space="preserve">осуществлено финансовое обеспечение деятельности: администрации поселений и подведомственных  учреждений (МКУ "Новотаманская ПЭС, МКУ «Новотаманская ЦБ» ) (выплата заработной платы, комунальные платежи, приобретение канцтоваров, ГСМ, оплата почтовых расходов, фирменные бланки, услуги по оказанию методической и практической помощи по организации работ по охране труда, паспорт безопасности территории Новотаманского с.п.). Расходование бюджетных средств производилось в соответствии с заявленной потребностью, потребность в лимитах бюджетных обязательств в сумме 2887,4 тыс. рублей отсутствовала </t>
  </si>
  <si>
    <t xml:space="preserve">осуществлено информационное освещение нормативно-правовых актов администрации Новотаманского сельского поселения Темрюкского района газета «Тамань» на основании выставленных счетов на оплату. Оплата произведена по фактическим расходам, бюджетные обязательства по муниципальным контрактам исполнены, потребность в сумме 126,0 тыс. рублей отсутствовала </t>
  </si>
  <si>
    <t xml:space="preserve">приобретены антикоррупционные брошюры (100 шт.).  Оплата произведена по фактическим расходам, бюджетные обязательства по муниципальным контрактам исполнены, потребность в сумме 0,5 тыс. рублей отсутствовала </t>
  </si>
  <si>
    <t xml:space="preserve">приобретены информационные таблички ( 4 шт.). Оплата произведена по фактическим расходам, бюджетные обязательства по муниципальным контрактам исполнены, потребность в сумме 21,1 тыс. рублей отсутствовала </t>
  </si>
  <si>
    <t>приобретены: информационные таблички "купание запрещено"(5 шт.), видеорегистраторы (3 шт.)</t>
  </si>
  <si>
    <t>выполнено: геодезические работы, разработка документации в отношении земельного участка в п. Прогресс: вынос точек и установка межевых знаков, акт выноса границ, разработка схемы размещения границ земельного участка на кадастровом плане территории; топографичесеские услуги съемок участков дорог на территории поселения; экологические исследования зем. участка. Оплата произведена по фактическим расходам, бюджетные обязательства по муниципальным контрактам исполнены, потребность в сумме 251,5 тыс. рублей отсутствовала</t>
  </si>
  <si>
    <t>муниципальный контракт  на выполнение проектно-изыскательных работ по объекту: "Строительство канализационного коллектора с очистными сооружениями в пос. Веселовка"  заключен 25.05.2020 года на сумму 19600,0 тыс. рублей, со сроком исполнения обязательств - до 31.12.2021 года, с поэтаным выполнением: 1 этап в 2020 году - предпроектная подготовка, инженерные изыскания, разработка и утверждение проекта планировки и проекта межевания территории (13288,5 тыс. рублей) - 1 этап завершен 25.12.2020 года, ЛБО освоены; 2 этап в 2021 году - разработка проектной документации, экологическая экспертиза (718,3 тыс. рублей), срок выполнения - 25.03.2021 года. Работы приостановлены, проводится претензионная работа; 3 этап в 2021 году - экспертиза проектной документации, инженерных изысканий и определение достоверности сметной стоимости (1939,3 тыс. рублей), срок выполнения - 22.08.2021 года; 4 этап в 2021 году - разработка рабочей документации (3653,9 тыс. рублей), срок выполнения - 23.10.2021 года. Работы по 3 и 4-му этапу не ведутся, т.к. не завершены работы по 2-му этапу. Срок исполнения муниципального контракта продлен до 31.12.2023 года. Документы экологическую экспертизу не прошли. Ведется доработка документов. Устраняются недостатки. Принято решение об удлинении выпуска коллектора на 1,1 км. Составлена заявка на разрешение на водопользование акватории  - на проект. Рассмотрение до 09.02.2023 г. Лимиты на исполнение обязательств по муниципальному контракту будут предусмотрены на 2023 год за счет средств бюджета поселения</t>
  </si>
  <si>
    <t>потребность в лимитах бюджетных обязательств в сумме 20,0 тыс. руб. отсутствовала</t>
  </si>
  <si>
    <t>потребность в лимитах бюджетных обязательств в сумме 50,0 тыс. руб. отсутствовала</t>
  </si>
  <si>
    <t xml:space="preserve">муниципальный контракт на строительство системы водоподготовки для Курчанского водозабора и водовода от насосной станции 2-го подъема Курчанского водозабора до распределительной камеры на ул. Первомайской, д. 39/1 в г. Темрюке заключен 01.04.2022 года, на общую сумму 538100,0 тыс.руб. (из них 98684,2 тыс. рублей - лимиты 2022 года, 439415,8 тыс.рублей - лимиты 2023 года), срок выполнения работ - с даты заключения контракта до 30 ноября 2023 года, со сроком полного исполнения обязательств МК до полного исполнения сторонами своих обязательств по контракту. Этот муниципальный контракт расторгнут 22.04.2022 года, и заключен 27.04.2022 года с этим же поставщиком на сумму 538078,6 тыс. рублей  (из них 98684,2 тыс. рублей - лимиты 2022 года, 439394,4 тыс.рублей - лимиты 2023 года). Срок выполнения работ - с даты заключения контракта до 30 ноября 2023 года, со сроком полного исполнения обязательств МК до полного исполнения сторонами своих обязательств по контракту. Акты выполненных работ от 10.12.2022 года заказчиком не приняты и не подписаны, в связи с тем, что в ходе строительства было выявлено, что в разработанной проектной, рабочей и сметной документации, а также в положительном заключении государственной экспертизы, выданной ГАУ КК «Краснодаргражданпроект» имеется  несоответствие маркировки трубы. Лимиты в сумме 16585,3 тыс. рублей неосвоены                                                                        </t>
  </si>
  <si>
    <t xml:space="preserve"> средства перенаправлены на нужды других программ</t>
  </si>
  <si>
    <r>
      <t>Муниципальная программа "Развитие  систем наружного освещения Запорожского сельского поселения Темрюкского района</t>
    </r>
    <r>
      <rPr>
        <b/>
        <sz val="20"/>
        <rFont val="Times New Roman"/>
        <family val="1"/>
        <charset val="204"/>
      </rPr>
      <t>"</t>
    </r>
  </si>
  <si>
    <t xml:space="preserve">осуществлено финансовое обеспечение деятельности: МКУ ""Производственный Эксплутационный Центр",  МКУ "Централизованной бухгалтерии", компенсационные выплаты членам территориального общественного самоуправления (ТОСЫ - 6 чел.); оказаны услуги по переплету; приобретены стеллажи в архив ( 10 шт.), брошюры (1 шт.). Бюджетные средства не освоены в связи с наличием кредиторской задолженности в сумме 73,7 тыс. рублей (ГСМ - 56,1 тыс. рублей,  связи  - 12,3 тыс. рублей,  услуги интернета - 5,3 тыс. рублей ) (в бюджете на 2023 год на эти цели предусмотрены лимиты).  Расходование бюджетных средств производилось в соответствии с фактически заявленной протребностью.  Потребность в лимитах бюджетных обязательств в сумме 28,3 тыс. руб. отсутствовала 
</t>
  </si>
  <si>
    <t>выполнены кадастровые работы по формированию земельных участков, кадастровые работы по отчистным сооружениям, изготовлен экологический паспорт - 1 шт. Произведена оплата коммунальных услуг здания КБО; обслуживание сетей газораспределения. Приобретено: циркуляционный насос - 1 шт.; светильники - 20 шт.; лампа светодиодная - 12 шт.; косилка ротационная - 1 шт.; отвал снегоуборочный - 1 шт.; бункер-лодочка для ТБО - 3 шт.; комплект штор - 1 шт.; насос ЭЦВ - 1 шт.; замена окон - 3 шт. и дверей пластиковых - 2 шт. Бюджетные обязательства по муниципальным контрактам выполнены. Экономия средств в сумме 42,9 тыс. руб. Кредиторская задолженность за ТО газового оборудования в сумме 10,5 тыс. руб. (документы на оплату будут предоставлены в феврале 2023 года)</t>
  </si>
  <si>
    <t>произведен текущий ремонт дороги по ул.Фестивальной в пос.Батарека (0,250 км), ямочный ремонт дорог в ст-це Запорожская. Бюджетные обязательства по муниципальным контрактам исполнены. Расходование бюджетных средств производилось в соответствии с заявленной потребностью, сложился неиспользованный остаток в сумме 8255,2 тыс. рублей, который будет перенесен на 2023 год как остаток дорожного фонда на начало года</t>
  </si>
  <si>
    <t>выполнено:  работы по содержанию дорог поселения; нанесение горизонтальной разметки; грейдирование дорог и прочие работы; ямочный ремонт ул. Красная, ул. Кирова, ул. Октябрьская, ул. Гоголя; асфальтирование подьездных 10 карманов остановочных пунктов; изготовлена сметная документация, оказаны услуги тех. надзора; топосъемка ул. Школьная ст. Курчанской. Приобретено: песок - 20 м3; соль техническая - 5 т; краска дорожная - 140 кг, приобретены и установлены дорожные знаки - 221 шт. Бюджетные обязательства по муниципальным контрактам выполнены. Оплата произведена по фактическим затратам. Экономия средств в сумме 907,8 тыс. руб. (в связи с поступлением акцизов 30.12.2022 г.)</t>
  </si>
  <si>
    <t>приобретены буклеты (10 шт.). Оплата произведена по фактическим расходам, бюджетные обязательства по муниципальным контрактам исполнены, потребность в сумме 3,6 тыс. рублей отсутствовала</t>
  </si>
  <si>
    <t xml:space="preserve">в рамках реализации федерального проекта "Чистая вода", регионального проекта Краснодарского края "Качество питьевой воды" на объекте "Строительство системы водоподготовки для Курчанского водозабора и водовода от насосной станции 2-го подъема Курчанского водозабора до распределительной камеры на ул.Первомайской, д.39/1 в г.Темрюке»: выполнены разбивочные работы и внутренняя разбивочная сеть; оказаны услуги по технологическому присоединению энергопринимающих устройств ЭПУ земельного участка объекта. Заключены контракты на оказание услуг по проведению строительного контроля за строительством объекта на сумму 3413,0 тыс. рублей (из них исполнено в 2022 году - 3097,5 тыс. рублей); на оказание услуг по осуществлению авторского надзора за строительством объекта на сумму 197,4 тыс. рублей. Срок выполнения работ по неисполненным контрактам определяется сроком выполнения подрядных работ по объекту. Для выполнения капитального ремонта водопроводной сети по ул.Бувина от ул.Ломоносова до ул.Островского (нечетная сторона) в г.Темрюке" приобретены материалы (575,0 тыс. рублей). Заключен контракт на выполнениеработ по капитальному ремонту водопроводной сети по ул.Бувина от ул.Ломоносова до ул.Островского (нечетная сторона) в г.Темрюке на сумму 338,5 тыс. рублей (выплачен аванс в 2022 году - 101,6 тыс. рублей), работы выполнены с нарушением срока в январе 2023 года на сумму 335,5 тыс. рублей, контракт будет расторгнут в феврале 2023 года на сумму 3,0 тыс. рублей. На образовавшуюся кредиторскую задолженность предусмотрено финансирование в 2023 году. Потребность в лимитах бюджетных обязательств в сумме 19,1 тыс. руб. отсутствовала
</t>
  </si>
  <si>
    <t xml:space="preserve">предоставлена субсидия МБУ "ОСЦ" на благоустройство парка им. А.С. Пушкина по адресу: Краснодарский край, Темрюкский район, г.Темрюк, ул.Розы Люксембург (448,7 тыс. рублей); выполнены топографо-геодезические работы на земельном участке по адресу г.Темрюк,ул.Бувина, район нового кладбища, прилегающая территория и создание топографического плана на зем.участке, расположенном по адресу г.Темрюк, ул.Таманская,10; осуществлено технологическое присоединение энергопринимающих устройст ЭПУ парка им.Куемжиева; выполнен текущий ремонт по "Благоустройству общественной территории по адресу г.Темрюк, парк им. Куемжиева" (дополнительные работы); оказаны услуги по осуществлению строительного контроля по объекту "Благоустройство общественной территории по адресу г.Темрюк парк им.Куемжиева". Остаток средств  (16 465,1 тыс. рублей) не освоен по причине несостоявшихся торгов (не поданы заявки) по благоустройству общественной территории по адресу г. Темрюк, пер. Песчаный. Дата размещения последнего извещения  - 15.11.2022 года. Потребность в лимитах бюджетных обязательств в сумме 260,1 тыс. руб. отсутствовала                                      </t>
  </si>
  <si>
    <t>осуществлено финансовое обеспечение деятельности МБУК «Вышестеблиевская Централизованная Клубная Система" в рамках выполнения муниципального задания. Бюджетные средства не освоены в полном объеме (21,0 тыс. рублей) в связи с переходящим муниципальным контрактом по  тех. присоединению к сети газораспределения (вечный огонь) (МК заключен 15.06.2022 года  на сумму 42,0 тыс. руб., срок исполнения - до 30.06.2023 года. В 2022 году произведена предоплата в сумме 21,0 тыс. рублей) (в бюджете на 2023 год на эти цели предусмотрены лимиты)</t>
  </si>
  <si>
    <t xml:space="preserve">оказана финансовая поддержка социально ориентированным некоммерческим организациям - 1 организация. Расходование бюджетных средств производится в соответствии с фактически заявленной протребностью. Потребность в лимитах бюджетных обязательств в сумме 0,2 тыс. руб. отсутствовала                                            </t>
  </si>
  <si>
    <t>выплаты руководителям ТОС - 9 человек</t>
  </si>
  <si>
    <t xml:space="preserve">приобретено: щебень (5400 м3), асфальтобетонная смесь (440,99 т), битумная эмульсия (1,533 т), лотки (89 шт.), плиты (10 шт.), дорожные знаки (496 шт.), крепежи к дорожным знакам (302 шт.), опоры металлические (4 шт.). 
Выполнен текущий ремонт автомобильных дорог в г. Темрюке: по ул. Таманской от ул. Кирова до дома №5 по ул. Таманской (116,68 м2); по ул. Бувина от ул. Мичурина до ул. Матвеева, и по ул. Мира от ул. Матвеева до ул. Макарова (4997,2 м2); по ул. Ленина от ул. Кирова до ул. Володарского (1835,3 м2); по ул. К. Маркса от ул. Декабристов до ул. Островского (1535,4 м2); по ул. Бувина от ул. Мичурина до ул. Матвеева (дополнительные работы) (624 м2); по ул. Мира от ул. Матвеева до ул. Макарова (дополнительные работы) (582,5 м2); по ул. Карла Маркса от пер. Курчанского до дома № 268 по ул. К. Маркса (1632,3 м2); по пер. Холодова (668 м2); по ул. Володарского от ул. Советской до ул. Октябрьской  и  по ул. Советской от ул. Володарского (ПК 0+00) до пер. Толстого (ПК 2+76) (2650,4 м2); по ул. Урицкого (115 м2); по ул. Ленина от ул. Горького до дома №92 по ул. Ленина (244,49 м2); по ул. Анджиевского от ул. Анджиевского между домами №51 и №55"А" корпус 1 к северо-востоку до ул. Юбилейной (460 м2); частично выполнены работы по текущему ремонту автомобильной дороги по ул. Ленина от дома №53 по ул. Ленина до ул. Кирова. 
Выполнены строительные контроли по текущему ремонту автомобильных дорог в г. Темрюке: по ул. К. Маркса от ул. Декабристов до ул. Островского; по ул. Ленина от ул. Кирова до ул. Володарского; по ул. Анджиевского от ул. Анджиевского между домами №51 и №55"А" корпус1 к северо-востоку до ул. Юбилейной; по ул. Ленина от ул. Горького до дома № 92 по ул. Ленина; по пер. Холодова; по ул. Урицкого; автомобильных дорог в г. Темрюке.
Выполнено: устройство тротуара в г. Темрюке по ул. Муравьева от ул. Бувина до ул. Мира (376,8 м2) и дополнительные работы по этому объекту (25 м); строительный контроль по этому объекту.
Оказаны услуги: по проверке правильности подключения схемы однофазного узла учета (6 ед.); по переоформлению (восстановлению) технической документации, актов об осуществлении технологического присоединения  по адресу (7 ед.); выполнение работ по предпроектному обследованию моста через реку Кубань на км 18+850 автомобильной дороги " Джигинка-Темрюк" в г. Темрюке для проведения текущего ремонта; транспортные услуги (доставка готовой щебеночно-песчаной смеси С0); нанесение горизонтальной дорожной разметки (28134,66 м2).
Неисполнение муниципальной программы обусловлено нарушением Подрядчиками сроков исполнения обязательств на общую сумму 46603,9 тыс. рублей: 
1) заключен контракт на капитальный ремонт автомобильной дороги по ул. Карла Маркса (от ул. Куйбышева до ул. Макарова) в г. Темрюке (332,2 п.м.) на сумму 3 067,1 тыс. рублей (срок исполнения 14.12.22 г.). Нарушены сроки выполнения работ, исполнить обязательства Подрядчик планирует в апреле 2023 года; 
2) заключен контракт на капитальный ремонт автомобильной дороги по ул. Макарова (от ул. Труда до ул. Энгельса) в г. Темрюке (264,2 п.м.) на сумму 3 430,2 тыс. рублей (срок исполнения 14.12.22 г.). Нарушены сроки выполнения работ, исполнить обязательства Подрядчик планирует в апреле 2023 года; 
3) заключен контракт на оказание услуг строительного контроля по объекту "Капитальный ремонт автомобильной дороги по ул. Карла Маркса (от ул. Куйбышева до ул. Макарова) в г. Темрюке" на сумму 26,0 тыс. рублей, срок выполнения работ определяется сроком выполнения работ по контракту на выполнение подрядных работ, исполнить обязательства Подрядчик планирует в апреле 2023 года; 
4) заключен контракт на оказание услуг строительного контроля по объекту "Капитальный ремонт автомобильной дороги по ул. Макарова (от ул. Труда до ул. Энгельса) в г. Темрюке" на сумму 28,2 тыс. рублей, срок выполнения работ определяется сроком выполнения работ по контракту на выполнение подрядных работ, исполнить обязательства Подрядчик планирует в апреле 2023 года; 
5) заключен контракт на текущий ремонт автомобильной дороги по ул. Ленина от дома №53 по ул. Ленина до ул. Кирова в г. Темрюке (1556,8м2) на сумму 7 125,5 тыс. рублей (из них оплачено в 2022 году 3 072,0 тыс. рублей). Нарушены сроки выполнения работ, Подрядчик исполнил обязательства в январе 2023 года на 2 842,8 тыс. рублей, контракт будет расторгнут в феврале 2023 года на сумму 1 210,7 тыс. рублей; 
6) заключен контракт на оказание услуг строительного контроля за выполнением работ по объекту "Текущий ремонт автомобильной дороги по ул. Ленина от дома №53 по ул. Ленина до ул. Кирова в г. Темрюке" на сумму 71,3 тыс. рублей, срок выполнения работ определяется сроком выполнения работ по контракту на выполнение подрядных работ, Подрядчик исполнил обязательства в январе 2023 года на 59,2 тыс. рублей, контракт будет расторгнут в феврале 2023 года на сумму 12,1 тыс. рублей; 
7) заключен контракт на текущий ремонт автодороги: Темрюк-Морпорт от ул. Обороны (ПК0+00) до ПК9+45 в г. Темрюке (945 м) на сумму 16 303,6 тыс. рублей (срок исполнения 23.12.22г.). Нарушены сроки выполнения работ, исполнить обязательства Подрядчик планирует в апреле 2023 года; 
8) заключен контракт на оказание услуг строительного контроля за выполнением работ по объекту "Текущий ремонт автомобильной дороги Темрюк-Морпорт от ул. Обороны (ПК0+00) до ПК9+45 в г. Темрюке" на сумму 163,0 тыс. рублей, срок выполнения работ определяется сроком выполнения работ по контракту на выполнение подрядных работ, исполнить обязательства Подрядчик планирует в апреле 2023 года; 
9) заключен контракт на текущий ремонт автомобильной дороги по ул. Энгельса от ул. Муравьева до ул. Маяковского в г. Темрюке (717 м2) на сумму 2 813,6 тыс. рублей. Нарушены сроки выполнения работ, Подрядчик исполнил обязательства в январе 2023 года, на 2 256,1 тыс. рублей, контракт будет расторгнут в феврале 2023 года на сумму 545,5 тыс. рублей; 
10) заключен контракт на текущий ремонт автомобильной дороги по ул. Урицкого в г. Темрюке (4496,3 м2) на сумму 7 594,6 тыс. рублей (срок исполнения 20.12.22г.). Нарушены сроки выполнения работ, исполнить обязательства Подрядчик планирует в феврале 2023 года;
11) заключен контракт на оказание услуг строительного контроля за выполнением работ по объекту "Текущий ремонт автомобильной дороги по ул. Урицкого в г. Темрюке" на сумму 75,9 тыс. рублей, срок выполнения работ определяется сроком выполнения работ по контракту на выполнение подрядных работ, исполнить обязательства Подрядчик планирует в феврале 2023 года; 
12) заключен контракт на текущий ремонт автомобильной дороги по ул. Красноармейской от ул. Ленина до ул. Р. Люксембург в г. Темрюке (3674,5 м2) на сумму 5 640,8 тыс. рублей (срок исполнения 23.12.22г.). Нарушены сроки выполнения работ, исполнить обязательства Подрядчик планирует в феврале 2023 года; 
13) заключен контракт на оказание услуг строительного контроля за выполнением работ по объекту "Текущий ремонт автомобильной дороги по ул. Красноармейской от ул. Ленина до ул. Р. Люксембург в г. Темрюке" на сумму 56,4 тыс. рублей, срок выполнения работ определяется сроком выполнения работ по контракту на выполнение подрядных работ, исполнить обязательства Подрядчик планирует в феврале 2023 года; 
14) заключен контракт на оказание услуг строительного контроля за выполнением работ по объекту "Текущий ремонт автомобильной дороги по ул. Энгельса от ул. Муравьева до ул. Маяковского в г. Темрюке" на сумму 28,1 тыс. рублей, срок выполнения работ определяется сроком выполнения работ по контракту на выполнение подрядных работ, Подрядчик исполнил обязательства в январе 2023 года, на 22,7 тыс. рублей, контракт будет расторгнут в феврале 2023 года на сумму 5,4 тыс. рублей; 
15) заключен контракт на оказание услуг строительного контроля за выполнением работ по объекту "Текущий ремонт автомобильной дороги по ул. К. Маркса от пер. Курчанского до дома №268 по ул. К. Маркса в г. Темрюке" на сумму 35,1 тыс. рублей, срок выполнения работ определяется сроком выполнения работ по контракту на выполнение подрядных работ, Подрядчик исполнил обязательства в январе 2023 года, на 33,0 тыс. рублей, контракт будет расторгнут в феврале 2023 года на сумму 2,0 тыс. рублей; 
16) заключен контракт на приобретение асфальтобетонной смеси (100 т) на сумму 540,0 тыс. рублей. Товар поставлен 09.12.2022 года. Оплата произведена в январе 2023 года;
17) заключен контракт на устройство парковок по ул. Энгельса от ул. Муравьева до ул. Маяковского в г. Темрюке на сумму 1 990,0 тыс. рублей (срок исполнения 23.12.22г.). Нарушены сроки выполнения работ, исполнить обязательства Подрядчик планирует в феврале 2023 года; 
18) заключен контракт на оказание услуг строительного контроля за выполнением работ по объекту "Устройство парковок по ул. Энгельса от ул. Муравьева до ул. Маяковского в г. Темрюке" на сумму 19,9 тыс. рублей, срок выполнения работ определяется сроком выполнения работ по контракту на выполнение подрядных работ, исполнить обязательства Подрядчик планирует в феврале 2023 года; 
19) заключен контракт на устройство тротуара по ул. Энгельса от ул. Муравьева до ул. Маяковского в г. Темрюке на сумму 660,0 тыс. рублей (срок исполнения 23.12.22г.). Нарушены сроки выполнения работ, исполнить обязательства Подрядчик планирует в феврале 2023 года; 
20) заключен контракт на оказание услуг строительного контроля за выполнением работ по объекту "Устройство тротуара по ул. Энгельса от ул. Муравьева до ул. Маяковского в г. Темрюке" на сумму 6,6 тыс. рублей, срок выполнения работ определяется сроком выполнения работ по контракту на выполнение подрядных работ, исполнить обязательства Подрядчик планирует в феврале 2023 года. 
На образовавшуюся кредиторскую задолженность предусмотрено финансирование в 2023 году. Потребность в лимитах бюджетных обязательств в сумме 11 950,9 тыс. руб. отсутствовала.
</t>
  </si>
  <si>
    <t xml:space="preserve">осуществлено финансирование деятельности: МКУ "Городское библиотечное объединение", МКУ "Городское объединение культуры",  МАУ "Кинодосуговый центр Тамань" для выполнения муниципального задания. Расходование бюджетных средств производится в соответствии с фактически заявленной потребностью. Потребность в лимитах бюджетных обязательств в сумме 670,8 тыс. руб. отсутствовала                                                                                                                                </t>
  </si>
  <si>
    <t xml:space="preserve">осуществлено: сопровождение Электронного периодического справочника "Система Гарант";проведение еженедельных профилакт; работы с ПО; поддержка БПО и устранение сбоев,  сопровождение "1С", сопровождение ПО для ведения похозяйственного учета,ТО оофициального сайта администрации Новотаманского сельского поселения; заправки картриджей, замена фоторецепторного барабана картриджа; пусконаладочные работы локальной сети, сопровождение 1С:ИТСааС.  Оплата произведена по фактическим расходам, бюджетные обязательства по муниципальным контрактам исполнены, потребность в сумме 5,2 тыс. рублей отсутствовала </t>
  </si>
  <si>
    <t>выполнено: текущий дороги к кладбищу в щебеночном исполнении в п. Прогресс ( протяженность - 0,780 км, ширина - 4 м); ямочный ремонт асфальтового покрытия улиц в поселке Таманский; ремонт дорожного покрытия п. Веселовка  - ул. Босфорская.  Оплата произведена по фактическим расходам, бюджетные обязательства по муниципальным контрактам исполнены. Лимиты в сумме 2748,1 тыс. рублей были предусмотрены на софинансирование государственной программы Краснодарского края "Развитие сети автомобильных дорог Краснодарского края" на выполнение капитального ремонта автомобильной  дороги от пос. Таманский до а/д «ст-ца Тамань п. Веселовка» (протяженностью 1,33 км), но в соответствии с Протоколом расширенного заседания межведомственного штаба (рабочей группы) по оперативному содействию инвесторам в Краснодарском крае при комиссии по улучшению инвестиционного климата в Краснодарском крае от 23.09.2022 года поселению рекомендовано было внести требуемые изменения в проектную документацию по объекту и принять повторное участие в 2023 году в отборе муниципальных образований Краснодарского края на предоставление бюджетных субсидий на эти цели. Потребность в сумме 2,0 тыс. рублей отсутствовала</t>
  </si>
  <si>
    <t>выполнено: прочистка ливневой  канализации по ул. Черноморская, ул. Юбилейная (переходы через автодороги) в пос. Таманский; ремонт дорожного полотна тротуара п. Веселовка (ул. Босфорская-ул. Советская); ремонт провала дорожного полотна п. Веселовка; нанесение дорожной разметки (0,222 км);выполнен стройконтроль (1 объект), технадзор (1 объект). Приобретены доржные знаки (3 шт .)  Потребность в лимитах бюджетных обязательств в сумме 32,5 тыс. руб. отсутствовала</t>
  </si>
  <si>
    <t>произведена оплата за абонентсткое обслуживание уличного освещения (оплата за электроэнергию). Выполнено: озеленение территории (содержание парков, скверов;сбор и вывоз веток; обрезка деревьев; ),  текущее содержание территории (уборка территории, тротуаров, дорожек; вывоз мусора; ), дератизация парковых зон и мест захоронений, услуги по организации и выполнению мероприятий по отлову, транспортировке, содержанию в приюте, стерилизации (кастрации), безнадзорных животных (собак) на территории Новотаманского сельского поселения. Оплата произведена по фактическим расходам, бюджетные обязательства по муниципальным контрактам исполнены, потребность в сумме 1473,8 тыс. рублей отсутствовала</t>
  </si>
  <si>
    <t>разработана характеристика рыбхозяйственной деятельности; выполнено: актуализация сетей газоснабжения, схем газоснабжения; лабораторные исследования вод; кадастровые работы; иследование воды под КНС. Оплата произведена по фактическим расходам, бюджетные обязательства по муниципальным контрактам исполнены, потребность в сумме 1737,1 тыс. рублей отсутствовала</t>
  </si>
  <si>
    <r>
      <t xml:space="preserve">Голубицкое сельское поселение                          </t>
    </r>
    <r>
      <rPr>
        <i/>
        <sz val="12"/>
        <rFont val="Times New Roman"/>
        <family val="1"/>
        <charset val="204"/>
      </rPr>
      <t xml:space="preserve">(ГП КК "Развитие культуры",                                 ГП КК «Региональная политика и развитие гражданского общества»,                                   ГП КК "Формирование современной городской среды"  в рамках Национального проекта "Жилье и городская среда", Федерального проекта "Формирование комфортной городской среды" Регионального проекта "Формирование комфортной городской среды" )            </t>
    </r>
    <r>
      <rPr>
        <sz val="12"/>
        <rFont val="Times New Roman"/>
        <family val="1"/>
        <charset val="204"/>
      </rPr>
      <t xml:space="preserve">                              </t>
    </r>
  </si>
  <si>
    <r>
      <t>Краснострельское сельское поселение                  (</t>
    </r>
    <r>
      <rPr>
        <i/>
        <sz val="12"/>
        <rFont val="Times New Roman"/>
        <family val="1"/>
        <charset val="204"/>
      </rPr>
      <t xml:space="preserve">ГП КК  «Развитие культуры»,                                                           ГП КК «Развитие сельского хозяйства и регулирование рынков сельскохозяйственной продукции, сырья и продовольствия»)                                 </t>
    </r>
  </si>
  <si>
    <r>
      <t xml:space="preserve">Курчанское сельское поселение                             </t>
    </r>
    <r>
      <rPr>
        <i/>
        <sz val="12"/>
        <rFont val="Times New Roman"/>
        <family val="1"/>
        <charset val="204"/>
      </rPr>
      <t xml:space="preserve"> (ГП КК «Развитие сельского хозяйства и регулирование рынков сельскохозяйственной продукции, сырья и продовольствия»)                                                                </t>
    </r>
  </si>
  <si>
    <r>
      <t>Новотаманское сельское поселение                       (</t>
    </r>
    <r>
      <rPr>
        <i/>
        <sz val="12"/>
        <rFont val="Times New Roman"/>
        <family val="1"/>
        <charset val="204"/>
      </rPr>
      <t>ГП КК "Развитие санаторно-курортного и туристкого комплекса")</t>
    </r>
  </si>
  <si>
    <r>
      <t xml:space="preserve">Сенное сельское поселение                                         </t>
    </r>
    <r>
      <rPr>
        <i/>
        <sz val="12"/>
        <rFont val="Times New Roman"/>
        <family val="1"/>
        <charset val="204"/>
      </rPr>
      <t xml:space="preserve">(ГП КК «Региональная политика и развитие гражданского общества»)                   </t>
    </r>
  </si>
  <si>
    <r>
      <t xml:space="preserve">Старотитаровское сельское поселение                    </t>
    </r>
    <r>
      <rPr>
        <i/>
        <sz val="12"/>
        <rFont val="Times New Roman"/>
        <family val="1"/>
        <charset val="204"/>
      </rPr>
      <t xml:space="preserve">    </t>
    </r>
  </si>
  <si>
    <r>
      <t xml:space="preserve">Темрюкское городское поселение                          </t>
    </r>
    <r>
      <rPr>
        <i/>
        <sz val="12"/>
        <rFont val="Times New Roman"/>
        <family val="1"/>
        <charset val="204"/>
      </rPr>
      <t>(ГП КК "Развитие жилищно-коммунального хозяйства" в рамках Национального проекта "Жилье и городская среда", Федерального проекта "Чистая вода", Регионального проекта "Качество питевой воды";                         ГП КК "Развитие жилищно-коммунального хозяйства" в рамках Национального проекта "Жилье и городская среда", Федерального проекта "Обеспечение устойчивого сокращения непригодного для проживания жилищного фонда", Регионального проекта "Обеспечение устойчивого сокращения непригодного для проживания жилищного фонда" ;                                                              ГП КК «Региональная политика и развитие гражданского общества»,                                             ГП КК "Формирование современной городской среды" в рамках Национального проекта "Жилье и городская среда", Федерального проекта "Формирование комфортной городской среды" Регионального проекта "Формирование комфортной городской среды",                                                                 ГП КК "Комплексное и устойчивое развитие Краснодарского края в сфере строительства и архитектуры" )</t>
    </r>
  </si>
  <si>
    <t xml:space="preserve">осуществлено финансовое обеспечение  МБУ "Спортивный клуб-Тамань" в рамках выполнения муниципального задания.  Бюджетные средства неосвоены в полном объеме (166,3 тыс. рублей) в связи: 1) с ненадлежащим исполнением муниципального контракта на выполнение ремонта и установки ограждения спортивной площадки в пос. Волна на сумму 97,8 тыс. рублей (МК заключен 01.12.2022 года на сумму 98,5 тыс. рублей, со сроком исполнения обязательств до 31.12.2022 года, завершение работ планируются подрядчиком в январе 2023 года; 2) со сложившейся экономией средств в сумме 68,5 тыс. рублей </t>
  </si>
  <si>
    <t>осуществлено финансовое обеспечение деятельности МБУК "Новотаманский КСЦ" для  выполнения муниципального задания .  Из районного бюджета выделены средства в сумме 9606,7 тыс. рублей на  выполнение ремонта СДК п. Таманский (ремонт зала, монтаж АПС зрительного зала). МБУК "Новотаманскому КСЦ" перечислена 14.12.2022 года субсидия в сумме 4824,4 тыс. рублей. Заключены и исполнены 5 контрактов по ДК п. Таманский на общую сумму 2178,1 тыс. рублей (демонтаж, стройконтроль, АПС, стройматериалы); 2 контракта по ДК п. Веселовка на общую сумму 547,6 тыс. рублей)  (ремонт кровли). В связи с поздним доведением лимитов (декабрь 2022 года) объемы финансирования в сумме 7428,6 тыс. рублей планируется направить на выполнение ремонта зрительного зала ДК п. Таманский в 2023 году. Потребность в сумме 2,4 тыс. рублей отсутствовала</t>
  </si>
  <si>
    <t>приобретены таблички на Братские могилы (3 шт.), тактильные ленты, тактильные таблички, тактильные полосы. Потребность в сумме 0,5 тыс. рублей отсутствовала</t>
  </si>
  <si>
    <t>муниципальный контракт на выполнение проектно-изыскательных работ по объекту "Строительство канализационной сети в пос. Веселовка" (Этап 2) заключен 11.05.2021 года на сумму 4600,0 тыс. рублей, со сроком выполнения работ  до 30.11. 2021 года, со сроком полного исполнения обязательств по МК до 31.12.2021 года. В соответствии с допсоглашением к МК от 01.03.2022 года - продлен срок исполнения муниципального контракта (до полного исполнения обязательств по МК). В настоящее время утвержден проект планировки. - 2 точки под КНС поставлены на кадастровый учет и переданы в администрацию Новотаманского сельского поселения Темрюкского района; - 1 точка находится на этапе перевода целевого назначения земельного участка под коммунальное обслуживание; - 1   точка переведена в целевое использование - коммунальное обслуживание, Новотаманского сельского поселения в постоянное бессрочное пользование. В администрацию Темрюкского района направлено заявление о передаче земельного участка 23:30:0703006:1502 в постоянное бессрочное пользование Новотаманского сельского поселения Темрюкского района. На этапе экспертизы документы переданы на доработку. 30.08.2022 года были получены новые замечания по гос. экспертизе. 04.10.2022 года документы загружены на сайт госэкспертизы. Находятся на доработке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</si>
</sst>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0.0"/>
  </numFmts>
  <fonts count="9" x14ac:knownFonts="1">
    <font>
      <sz val="11"/>
      <color theme="1"/>
      <name val="Calibri"/>
      <family val="2"/>
      <charset val="204"/>
      <scheme val="minor"/>
    </font>
    <font>
      <sz val="10"/>
      <name val="Arial"/>
      <family val="2"/>
      <charset val="204"/>
    </font>
    <font>
      <b/>
      <sz val="20"/>
      <name val="Times New Roman"/>
      <family val="1"/>
      <charset val="204"/>
    </font>
    <font>
      <sz val="20"/>
      <name val="Times New Roman"/>
      <family val="1"/>
      <charset val="204"/>
    </font>
    <font>
      <b/>
      <sz val="14"/>
      <name val="Times New Roman"/>
      <family val="1"/>
      <charset val="204"/>
    </font>
    <font>
      <sz val="14"/>
      <name val="Times New Roman"/>
      <family val="1"/>
      <charset val="204"/>
    </font>
    <font>
      <sz val="12"/>
      <name val="Times New Roman"/>
      <family val="1"/>
      <charset val="204"/>
    </font>
    <font>
      <b/>
      <sz val="12"/>
      <name val="Times New Roman"/>
      <family val="1"/>
      <charset val="204"/>
    </font>
    <font>
      <i/>
      <sz val="12"/>
      <name val="Times New Roman"/>
      <family val="1"/>
      <charset val="204"/>
    </font>
  </fonts>
  <fills count="10">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CCECFF"/>
        <bgColor indexed="64"/>
      </patternFill>
    </fill>
    <fill>
      <patternFill patternType="solid">
        <fgColor rgb="FFFF66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1" fillId="0" borderId="0"/>
  </cellStyleXfs>
  <cellXfs count="232">
    <xf numFmtId="0" fontId="0" fillId="0" borderId="0" xfId="0"/>
    <xf numFmtId="0" fontId="2" fillId="0" borderId="0" xfId="0" applyFont="1" applyFill="1" applyBorder="1" applyAlignment="1">
      <alignment horizontal="justify" vertical="top" wrapText="1"/>
    </xf>
    <xf numFmtId="164" fontId="2" fillId="0" borderId="0" xfId="0" applyNumberFormat="1" applyFont="1" applyFill="1" applyBorder="1" applyAlignment="1">
      <alignment horizontal="center" vertical="top" wrapText="1"/>
    </xf>
    <xf numFmtId="0" fontId="3" fillId="0" borderId="0" xfId="0" applyFont="1" applyFill="1" applyAlignment="1">
      <alignment horizontal="center" vertical="top" wrapText="1"/>
    </xf>
    <xf numFmtId="1" fontId="3" fillId="0"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164" fontId="2" fillId="6" borderId="1" xfId="0" applyNumberFormat="1" applyFont="1" applyFill="1" applyBorder="1" applyAlignment="1">
      <alignment horizontal="center" vertical="top" wrapText="1"/>
    </xf>
    <xf numFmtId="0" fontId="2" fillId="6"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64" fontId="2" fillId="9" borderId="1" xfId="0" applyNumberFormat="1" applyFont="1" applyFill="1" applyBorder="1" applyAlignment="1">
      <alignment horizontal="center" vertical="top" wrapText="1"/>
    </xf>
    <xf numFmtId="0" fontId="3" fillId="9" borderId="1" xfId="0" applyFont="1" applyFill="1" applyBorder="1" applyAlignment="1">
      <alignment horizontal="center" vertical="top" wrapText="1"/>
    </xf>
    <xf numFmtId="166" fontId="2" fillId="0" borderId="0" xfId="0" applyNumberFormat="1" applyFont="1" applyFill="1" applyBorder="1" applyAlignment="1">
      <alignment horizontal="center" vertical="top" wrapText="1"/>
    </xf>
    <xf numFmtId="166" fontId="3" fillId="0" borderId="1" xfId="0" applyNumberFormat="1" applyFont="1" applyFill="1" applyBorder="1" applyAlignment="1">
      <alignment horizontal="center" vertical="top" wrapText="1"/>
    </xf>
    <xf numFmtId="166" fontId="2" fillId="0" borderId="1" xfId="0" applyNumberFormat="1" applyFont="1" applyFill="1" applyBorder="1" applyAlignment="1">
      <alignment horizontal="center" vertical="top" wrapText="1"/>
    </xf>
    <xf numFmtId="166" fontId="2" fillId="9" borderId="1" xfId="0" applyNumberFormat="1" applyFont="1" applyFill="1" applyBorder="1" applyAlignment="1">
      <alignment horizontal="center" vertical="top" wrapText="1"/>
    </xf>
    <xf numFmtId="166" fontId="2" fillId="6"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166" fontId="2" fillId="2"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166" fontId="3" fillId="7" borderId="1" xfId="0" applyNumberFormat="1" applyFont="1" applyFill="1" applyBorder="1" applyAlignment="1">
      <alignment horizontal="center" vertical="top" wrapText="1"/>
    </xf>
    <xf numFmtId="0" fontId="3" fillId="0" borderId="0" xfId="0" applyFont="1" applyFill="1" applyAlignment="1">
      <alignment vertical="top" wrapText="1"/>
    </xf>
    <xf numFmtId="1" fontId="3" fillId="0" borderId="0" xfId="0" applyNumberFormat="1" applyFont="1" applyFill="1" applyAlignment="1">
      <alignment horizontal="center" vertical="top" wrapText="1"/>
    </xf>
    <xf numFmtId="1" fontId="3" fillId="0" borderId="0" xfId="0" applyNumberFormat="1" applyFont="1" applyFill="1" applyAlignment="1">
      <alignment vertical="top" wrapText="1"/>
    </xf>
    <xf numFmtId="0" fontId="2" fillId="5" borderId="0" xfId="0" applyFont="1" applyFill="1" applyAlignment="1">
      <alignment horizontal="center" vertical="top" wrapText="1"/>
    </xf>
    <xf numFmtId="0" fontId="2" fillId="5" borderId="0" xfId="0" applyFont="1" applyFill="1" applyAlignment="1">
      <alignment vertical="top" wrapText="1"/>
    </xf>
    <xf numFmtId="164" fontId="3" fillId="0" borderId="0" xfId="0" applyNumberFormat="1" applyFont="1" applyFill="1" applyAlignment="1">
      <alignment horizontal="center" vertical="top" wrapText="1"/>
    </xf>
    <xf numFmtId="0" fontId="2" fillId="0" borderId="0" xfId="0" applyFont="1" applyFill="1" applyAlignment="1">
      <alignment vertical="top" wrapText="1"/>
    </xf>
    <xf numFmtId="0" fontId="2" fillId="0" borderId="0" xfId="0" applyFont="1" applyFill="1" applyAlignment="1">
      <alignment horizontal="center" vertical="top" wrapText="1"/>
    </xf>
    <xf numFmtId="0" fontId="3" fillId="5" borderId="0" xfId="0" applyFont="1" applyFill="1" applyAlignment="1">
      <alignment vertical="top" wrapText="1"/>
    </xf>
    <xf numFmtId="0" fontId="3" fillId="5" borderId="0" xfId="0" applyFont="1" applyFill="1" applyAlignment="1">
      <alignment horizontal="center" vertical="top" wrapText="1"/>
    </xf>
    <xf numFmtId="0" fontId="3" fillId="9" borderId="0" xfId="0" applyFont="1" applyFill="1" applyAlignment="1">
      <alignment vertical="top" wrapText="1"/>
    </xf>
    <xf numFmtId="0" fontId="3" fillId="9" borderId="0" xfId="0" applyFont="1" applyFill="1" applyAlignment="1">
      <alignment horizontal="center" vertical="top" wrapText="1"/>
    </xf>
    <xf numFmtId="0" fontId="2" fillId="6" borderId="0" xfId="0" applyFont="1" applyFill="1" applyAlignment="1">
      <alignment vertical="top" wrapText="1"/>
    </xf>
    <xf numFmtId="0" fontId="2" fillId="6" borderId="0" xfId="0" applyFont="1" applyFill="1" applyAlignment="1">
      <alignment horizontal="center" vertical="top" wrapText="1"/>
    </xf>
    <xf numFmtId="0" fontId="3" fillId="2" borderId="0" xfId="0" applyFont="1" applyFill="1" applyAlignment="1">
      <alignment vertical="top" wrapText="1"/>
    </xf>
    <xf numFmtId="0" fontId="3" fillId="2" borderId="0" xfId="0" applyFont="1" applyFill="1" applyAlignment="1">
      <alignment horizontal="center" vertical="top" wrapText="1"/>
    </xf>
    <xf numFmtId="0" fontId="3" fillId="6" borderId="0" xfId="0" applyFont="1" applyFill="1" applyAlignment="1">
      <alignment vertical="top" wrapText="1"/>
    </xf>
    <xf numFmtId="0" fontId="3" fillId="6" borderId="0" xfId="0" applyFont="1" applyFill="1" applyAlignment="1">
      <alignment horizontal="center" vertical="top" wrapText="1"/>
    </xf>
    <xf numFmtId="166" fontId="3" fillId="0" borderId="0" xfId="0" applyNumberFormat="1" applyFont="1" applyFill="1" applyAlignment="1">
      <alignment horizontal="center" vertical="top" wrapText="1"/>
    </xf>
    <xf numFmtId="166" fontId="3" fillId="7" borderId="1" xfId="1" applyNumberFormat="1" applyFont="1" applyFill="1" applyBorder="1" applyAlignment="1">
      <alignment horizontal="center" vertical="top" wrapText="1"/>
    </xf>
    <xf numFmtId="0" fontId="3" fillId="7" borderId="0" xfId="0" applyFont="1" applyFill="1" applyAlignment="1">
      <alignment vertical="top" wrapText="1"/>
    </xf>
    <xf numFmtId="0" fontId="3" fillId="7" borderId="0" xfId="0" applyFont="1" applyFill="1" applyAlignment="1">
      <alignment horizontal="center" vertical="top" wrapText="1"/>
    </xf>
    <xf numFmtId="166" fontId="3" fillId="0" borderId="1" xfId="1" applyNumberFormat="1" applyFont="1" applyFill="1" applyBorder="1" applyAlignment="1">
      <alignment horizontal="center" vertical="top" wrapText="1"/>
    </xf>
    <xf numFmtId="0" fontId="3" fillId="0" borderId="1" xfId="0" applyFont="1" applyBorder="1" applyAlignment="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7" borderId="2" xfId="0" applyFont="1" applyFill="1" applyBorder="1" applyAlignment="1">
      <alignment horizontal="left" vertical="top" wrapText="1"/>
    </xf>
    <xf numFmtId="0" fontId="3" fillId="7" borderId="4" xfId="0" applyFont="1" applyFill="1" applyBorder="1" applyAlignment="1">
      <alignment horizontal="left" vertical="top" wrapText="1"/>
    </xf>
    <xf numFmtId="0" fontId="2" fillId="0" borderId="1" xfId="0" applyFont="1" applyFill="1" applyBorder="1" applyAlignment="1">
      <alignment horizontal="center" vertical="top" wrapText="1"/>
    </xf>
    <xf numFmtId="0" fontId="3" fillId="0" borderId="1" xfId="0" applyFont="1" applyFill="1" applyBorder="1" applyAlignment="1">
      <alignment horizontal="justify" vertical="top" wrapText="1"/>
    </xf>
    <xf numFmtId="0" fontId="3" fillId="0" borderId="0" xfId="0" applyFont="1" applyFill="1" applyAlignment="1">
      <alignment horizontal="justify" vertical="top" wrapText="1"/>
    </xf>
    <xf numFmtId="0" fontId="3" fillId="0" borderId="1" xfId="0" applyFont="1" applyFill="1" applyBorder="1" applyAlignment="1">
      <alignment horizontal="left" vertical="top" wrapText="1"/>
    </xf>
    <xf numFmtId="164" fontId="3" fillId="0" borderId="1" xfId="0" applyNumberFormat="1" applyFont="1" applyFill="1" applyBorder="1" applyAlignment="1">
      <alignment horizontal="center" vertical="top" wrapText="1"/>
    </xf>
    <xf numFmtId="0" fontId="3" fillId="0" borderId="2" xfId="0" applyFont="1" applyFill="1" applyBorder="1" applyAlignment="1">
      <alignment vertical="top" wrapText="1"/>
    </xf>
    <xf numFmtId="0" fontId="2" fillId="0" borderId="0" xfId="0" applyFont="1" applyFill="1" applyBorder="1" applyAlignment="1">
      <alignment horizontal="center" vertical="top" wrapText="1"/>
    </xf>
    <xf numFmtId="166" fontId="3" fillId="0" borderId="2"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6" fontId="3" fillId="0" borderId="1" xfId="0" applyNumberFormat="1" applyFont="1" applyBorder="1" applyAlignment="1">
      <alignment horizontal="center" vertical="top" wrapText="1"/>
    </xf>
    <xf numFmtId="0" fontId="3" fillId="7" borderId="2" xfId="0" applyFont="1" applyFill="1" applyBorder="1" applyAlignment="1">
      <alignment horizontal="center" vertical="top" wrapText="1"/>
    </xf>
    <xf numFmtId="166" fontId="3" fillId="7" borderId="2" xfId="0" applyNumberFormat="1" applyFont="1" applyFill="1" applyBorder="1" applyAlignment="1">
      <alignment horizontal="center" vertical="top" wrapText="1"/>
    </xf>
    <xf numFmtId="0" fontId="3" fillId="7" borderId="0" xfId="0" applyFont="1" applyFill="1" applyBorder="1" applyAlignment="1">
      <alignment vertical="top" wrapText="1"/>
    </xf>
    <xf numFmtId="0" fontId="3" fillId="7" borderId="0" xfId="0" applyFont="1" applyFill="1" applyBorder="1" applyAlignment="1">
      <alignment horizontal="center" vertical="top" wrapText="1"/>
    </xf>
    <xf numFmtId="0" fontId="3" fillId="7" borderId="4" xfId="0" applyFont="1" applyFill="1" applyBorder="1" applyAlignment="1">
      <alignment horizontal="center" vertical="top" wrapText="1"/>
    </xf>
    <xf numFmtId="166" fontId="3" fillId="7" borderId="4" xfId="0" applyNumberFormat="1" applyFont="1" applyFill="1" applyBorder="1" applyAlignment="1">
      <alignment horizontal="center" vertical="top" wrapText="1"/>
    </xf>
    <xf numFmtId="166" fontId="3" fillId="0" borderId="4" xfId="0" applyNumberFormat="1" applyFont="1" applyFill="1" applyBorder="1" applyAlignment="1">
      <alignment horizontal="center" vertical="top" wrapText="1"/>
    </xf>
    <xf numFmtId="0" fontId="3" fillId="0" borderId="4" xfId="0" applyFont="1" applyFill="1" applyBorder="1" applyAlignment="1">
      <alignment horizontal="center" vertical="top" wrapText="1"/>
    </xf>
    <xf numFmtId="164" fontId="3" fillId="7" borderId="1" xfId="0" applyNumberFormat="1" applyFont="1" applyFill="1" applyBorder="1" applyAlignment="1">
      <alignment horizontal="center" vertical="top" wrapText="1"/>
    </xf>
    <xf numFmtId="0" fontId="3" fillId="7" borderId="1" xfId="0" applyFont="1" applyFill="1" applyBorder="1" applyAlignment="1">
      <alignment horizontal="justify" vertical="top" wrapText="1"/>
    </xf>
    <xf numFmtId="0" fontId="3" fillId="0" borderId="1" xfId="0" applyNumberFormat="1" applyFont="1" applyFill="1" applyBorder="1" applyAlignment="1">
      <alignment horizontal="justify" vertical="top" wrapText="1"/>
    </xf>
    <xf numFmtId="0" fontId="3" fillId="0" borderId="1" xfId="0" applyNumberFormat="1" applyFont="1" applyFill="1" applyBorder="1" applyAlignment="1">
      <alignment horizontal="center" vertical="top" wrapText="1"/>
    </xf>
    <xf numFmtId="0" fontId="3" fillId="7" borderId="1" xfId="0" applyFont="1" applyFill="1" applyBorder="1" applyAlignment="1">
      <alignment vertical="top" wrapText="1"/>
    </xf>
    <xf numFmtId="0" fontId="3" fillId="7" borderId="1" xfId="0" applyFont="1" applyFill="1" applyBorder="1" applyAlignment="1">
      <alignment horizontal="center" vertical="top" wrapText="1"/>
    </xf>
    <xf numFmtId="0" fontId="5" fillId="0" borderId="0" xfId="0" applyFont="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horizontal="center" vertical="top" wrapText="1"/>
    </xf>
    <xf numFmtId="166" fontId="4" fillId="0" borderId="0" xfId="0" applyNumberFormat="1" applyFont="1" applyBorder="1" applyAlignment="1">
      <alignment horizontal="center" vertical="top" wrapText="1"/>
    </xf>
    <xf numFmtId="0" fontId="6" fillId="0" borderId="0" xfId="0" applyFont="1" applyBorder="1" applyAlignment="1">
      <alignment vertical="top" wrapText="1"/>
    </xf>
    <xf numFmtId="0" fontId="6" fillId="0" borderId="1" xfId="0" applyFont="1" applyBorder="1" applyAlignment="1">
      <alignment horizontal="center" vertical="top" wrapText="1"/>
    </xf>
    <xf numFmtId="166" fontId="6" fillId="0" borderId="1" xfId="0" applyNumberFormat="1" applyFont="1" applyBorder="1" applyAlignment="1">
      <alignment horizontal="center" vertical="top" wrapText="1"/>
    </xf>
    <xf numFmtId="164" fontId="6" fillId="0" borderId="1" xfId="0" applyNumberFormat="1" applyFont="1" applyBorder="1" applyAlignment="1">
      <alignment horizontal="center" vertical="top" wrapText="1"/>
    </xf>
    <xf numFmtId="0" fontId="6" fillId="0" borderId="0" xfId="0" applyFont="1" applyAlignment="1">
      <alignment vertical="top" wrapText="1"/>
    </xf>
    <xf numFmtId="1" fontId="6" fillId="0" borderId="1" xfId="0" applyNumberFormat="1" applyFont="1" applyBorder="1" applyAlignment="1">
      <alignment horizontal="center" vertical="top" wrapText="1"/>
    </xf>
    <xf numFmtId="1" fontId="6" fillId="0" borderId="0" xfId="0" applyNumberFormat="1" applyFont="1" applyAlignment="1">
      <alignment vertical="top" wrapText="1"/>
    </xf>
    <xf numFmtId="0" fontId="7" fillId="2" borderId="1" xfId="0" applyFont="1" applyFill="1" applyBorder="1" applyAlignment="1">
      <alignment horizontal="center" vertical="top" wrapText="1"/>
    </xf>
    <xf numFmtId="166" fontId="7" fillId="2" borderId="1" xfId="0" applyNumberFormat="1" applyFont="1" applyFill="1" applyBorder="1" applyAlignment="1">
      <alignment horizontal="center" vertical="top" wrapText="1"/>
    </xf>
    <xf numFmtId="164" fontId="7" fillId="2" borderId="1" xfId="0" applyNumberFormat="1" applyFont="1" applyFill="1" applyBorder="1" applyAlignment="1">
      <alignment horizontal="center" vertical="top" wrapText="1"/>
    </xf>
    <xf numFmtId="0" fontId="7" fillId="2" borderId="0" xfId="0" applyFont="1" applyFill="1" applyAlignment="1">
      <alignment vertical="top" wrapText="1"/>
    </xf>
    <xf numFmtId="0" fontId="7" fillId="7" borderId="0" xfId="0" applyFont="1" applyFill="1" applyAlignment="1">
      <alignment vertical="top" wrapText="1"/>
    </xf>
    <xf numFmtId="166" fontId="6" fillId="7" borderId="1" xfId="0" applyNumberFormat="1" applyFont="1" applyFill="1" applyBorder="1" applyAlignment="1">
      <alignment horizontal="center" vertical="top" wrapText="1"/>
    </xf>
    <xf numFmtId="0" fontId="6" fillId="7" borderId="0" xfId="0" applyFont="1" applyFill="1" applyAlignment="1">
      <alignment vertical="top" wrapText="1"/>
    </xf>
    <xf numFmtId="0" fontId="7" fillId="0" borderId="0" xfId="0" applyFont="1" applyFill="1" applyAlignment="1">
      <alignment vertical="top" wrapText="1"/>
    </xf>
    <xf numFmtId="0" fontId="6" fillId="7" borderId="1" xfId="0" applyFont="1" applyFill="1" applyBorder="1" applyAlignment="1">
      <alignment horizontal="center" vertical="top" wrapText="1"/>
    </xf>
    <xf numFmtId="0" fontId="6" fillId="2" borderId="0" xfId="0" applyFont="1" applyFill="1" applyAlignment="1">
      <alignment vertical="top" wrapText="1"/>
    </xf>
    <xf numFmtId="166"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7" fillId="0" borderId="0" xfId="0" applyFont="1" applyAlignment="1">
      <alignment vertical="top" wrapText="1"/>
    </xf>
    <xf numFmtId="0" fontId="7" fillId="4" borderId="1" xfId="0" applyFont="1" applyFill="1" applyBorder="1" applyAlignment="1">
      <alignment horizontal="center" vertical="top" wrapText="1"/>
    </xf>
    <xf numFmtId="166" fontId="7" fillId="4" borderId="1" xfId="0" applyNumberFormat="1" applyFont="1" applyFill="1" applyBorder="1" applyAlignment="1">
      <alignment horizontal="center" vertical="top" wrapText="1"/>
    </xf>
    <xf numFmtId="164" fontId="7" fillId="4" borderId="1" xfId="0" applyNumberFormat="1" applyFont="1" applyFill="1" applyBorder="1" applyAlignment="1">
      <alignment horizontal="center" vertical="top" wrapText="1"/>
    </xf>
    <xf numFmtId="0" fontId="7" fillId="4" borderId="0" xfId="0" applyFont="1" applyFill="1" applyAlignment="1">
      <alignment vertical="top"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7" fillId="4" borderId="1" xfId="1" applyFont="1" applyFill="1" applyBorder="1" applyAlignment="1">
      <alignment horizontal="left" vertical="top" wrapText="1"/>
    </xf>
    <xf numFmtId="0" fontId="7" fillId="4" borderId="1" xfId="1" applyFont="1" applyFill="1" applyBorder="1" applyAlignment="1">
      <alignment horizontal="center" vertical="top" wrapText="1"/>
    </xf>
    <xf numFmtId="166" fontId="7" fillId="4" borderId="1" xfId="1" applyNumberFormat="1" applyFont="1" applyFill="1" applyBorder="1" applyAlignment="1">
      <alignment horizontal="center" vertical="top" wrapText="1"/>
    </xf>
    <xf numFmtId="164" fontId="6" fillId="0" borderId="0" xfId="0" applyNumberFormat="1" applyFont="1" applyAlignment="1">
      <alignment vertical="top" wrapText="1"/>
    </xf>
    <xf numFmtId="164" fontId="7" fillId="4" borderId="0" xfId="0" applyNumberFormat="1" applyFont="1" applyFill="1" applyAlignment="1">
      <alignment vertical="top" wrapText="1"/>
    </xf>
    <xf numFmtId="166" fontId="6" fillId="0" borderId="1" xfId="1" applyNumberFormat="1" applyFont="1" applyBorder="1" applyAlignment="1">
      <alignment horizontal="center" vertical="top" wrapText="1"/>
    </xf>
    <xf numFmtId="0" fontId="7" fillId="3" borderId="1" xfId="0" applyFont="1" applyFill="1" applyBorder="1" applyAlignment="1">
      <alignment horizontal="center" vertical="top" wrapText="1"/>
    </xf>
    <xf numFmtId="166" fontId="7" fillId="3" borderId="1" xfId="0" applyNumberFormat="1" applyFont="1" applyFill="1" applyBorder="1" applyAlignment="1">
      <alignment horizontal="center" vertical="top" wrapText="1"/>
    </xf>
    <xf numFmtId="164" fontId="7" fillId="3" borderId="1" xfId="0" applyNumberFormat="1" applyFont="1" applyFill="1" applyBorder="1" applyAlignment="1">
      <alignment horizontal="center" vertical="top" wrapText="1"/>
    </xf>
    <xf numFmtId="0" fontId="7" fillId="3" borderId="0" xfId="0" applyFont="1" applyFill="1" applyAlignment="1">
      <alignment vertical="top" wrapText="1"/>
    </xf>
    <xf numFmtId="166" fontId="6" fillId="0" borderId="1" xfId="1" applyNumberFormat="1" applyFont="1" applyFill="1" applyBorder="1" applyAlignment="1">
      <alignment horizontal="center" vertical="top" wrapText="1"/>
    </xf>
    <xf numFmtId="0" fontId="6" fillId="0" borderId="0" xfId="0" applyFont="1" applyAlignment="1">
      <alignment horizontal="left" vertical="top" wrapText="1"/>
    </xf>
    <xf numFmtId="0" fontId="6" fillId="0" borderId="0" xfId="0" applyFont="1" applyAlignment="1">
      <alignment horizontal="center" vertical="top" wrapText="1"/>
    </xf>
    <xf numFmtId="166" fontId="6" fillId="0" borderId="0" xfId="0" applyNumberFormat="1" applyFont="1" applyAlignment="1">
      <alignment vertical="top" wrapText="1"/>
    </xf>
    <xf numFmtId="0" fontId="5" fillId="0" borderId="0" xfId="0" applyFont="1" applyFill="1" applyAlignment="1">
      <alignment horizontal="center" vertical="top"/>
    </xf>
    <xf numFmtId="0" fontId="5" fillId="0" borderId="1" xfId="0" applyFont="1" applyFill="1" applyBorder="1" applyAlignment="1">
      <alignment horizontal="center" vertical="top" wrapText="1"/>
    </xf>
    <xf numFmtId="166" fontId="5"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1" fontId="5" fillId="0" borderId="1" xfId="0" applyNumberFormat="1" applyFont="1" applyFill="1" applyBorder="1" applyAlignment="1">
      <alignment horizontal="center" vertical="top" wrapText="1"/>
    </xf>
    <xf numFmtId="1" fontId="5" fillId="0" borderId="0" xfId="0" applyNumberFormat="1" applyFont="1" applyFill="1" applyAlignment="1">
      <alignment horizontal="center" vertical="top"/>
    </xf>
    <xf numFmtId="0" fontId="4" fillId="0" borderId="0" xfId="0" applyFont="1" applyFill="1" applyAlignment="1">
      <alignment horizontal="center" vertical="top"/>
    </xf>
    <xf numFmtId="164" fontId="5" fillId="0" borderId="0" xfId="0" applyNumberFormat="1" applyFont="1" applyFill="1" applyAlignment="1">
      <alignment horizontal="center" vertical="top"/>
    </xf>
    <xf numFmtId="0" fontId="4" fillId="0" borderId="1" xfId="0" applyFont="1" applyFill="1" applyBorder="1" applyAlignment="1">
      <alignment horizontal="center" vertical="top" wrapText="1"/>
    </xf>
    <xf numFmtId="166" fontId="4" fillId="0" borderId="1"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164" fontId="5" fillId="7" borderId="1" xfId="0" applyNumberFormat="1" applyFont="1" applyFill="1" applyBorder="1" applyAlignment="1">
      <alignment horizontal="center" vertical="top" wrapText="1"/>
    </xf>
    <xf numFmtId="0" fontId="5" fillId="7" borderId="0" xfId="0" applyFont="1" applyFill="1" applyAlignment="1">
      <alignment horizontal="center" vertical="top"/>
    </xf>
    <xf numFmtId="164" fontId="5" fillId="7" borderId="1" xfId="0" applyNumberFormat="1" applyFont="1" applyFill="1" applyBorder="1" applyAlignment="1">
      <alignment horizontal="left" vertical="top" wrapText="1"/>
    </xf>
    <xf numFmtId="0" fontId="5" fillId="7" borderId="1" xfId="0" applyFont="1" applyFill="1" applyBorder="1" applyAlignment="1">
      <alignment horizontal="center" vertical="top" wrapText="1"/>
    </xf>
    <xf numFmtId="166" fontId="5" fillId="7" borderId="1" xfId="0" applyNumberFormat="1" applyFont="1" applyFill="1" applyBorder="1" applyAlignment="1">
      <alignment horizontal="center" vertical="top" wrapText="1"/>
    </xf>
    <xf numFmtId="166" fontId="5" fillId="0" borderId="1" xfId="1"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166"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0" fontId="4" fillId="2" borderId="0" xfId="0" applyFont="1" applyFill="1" applyAlignment="1">
      <alignment horizontal="center" vertical="top"/>
    </xf>
    <xf numFmtId="0" fontId="5" fillId="2" borderId="0" xfId="0" applyFont="1" applyFill="1" applyAlignment="1">
      <alignment horizontal="center" vertical="top"/>
    </xf>
    <xf numFmtId="0" fontId="4" fillId="6" borderId="1" xfId="0" applyFont="1" applyFill="1" applyBorder="1" applyAlignment="1">
      <alignment horizontal="center" vertical="top" wrapText="1"/>
    </xf>
    <xf numFmtId="166" fontId="4" fillId="6" borderId="1" xfId="0" applyNumberFormat="1" applyFont="1" applyFill="1" applyBorder="1" applyAlignment="1">
      <alignment horizontal="center" vertical="top" wrapText="1"/>
    </xf>
    <xf numFmtId="164" fontId="4" fillId="6" borderId="1" xfId="0" applyNumberFormat="1" applyFont="1" applyFill="1" applyBorder="1" applyAlignment="1">
      <alignment horizontal="center" vertical="top" wrapText="1"/>
    </xf>
    <xf numFmtId="0" fontId="4" fillId="6" borderId="0" xfId="0" applyFont="1" applyFill="1" applyAlignment="1">
      <alignment horizontal="center" vertical="top"/>
    </xf>
    <xf numFmtId="0" fontId="5" fillId="0" borderId="0" xfId="0" applyFont="1" applyFill="1" applyAlignment="1">
      <alignment horizontal="left" vertical="top"/>
    </xf>
    <xf numFmtId="166" fontId="5" fillId="0" borderId="0" xfId="0" applyNumberFormat="1" applyFont="1" applyFill="1" applyAlignment="1">
      <alignment horizontal="center" vertical="top"/>
    </xf>
    <xf numFmtId="0" fontId="5" fillId="0" borderId="0" xfId="0" applyFont="1" applyFill="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7" fillId="4" borderId="1" xfId="0" applyFont="1" applyFill="1" applyBorder="1" applyAlignment="1">
      <alignment horizontal="center" vertical="top" wrapText="1"/>
    </xf>
    <xf numFmtId="0" fontId="7" fillId="4" borderId="1" xfId="0" applyFont="1" applyFill="1" applyBorder="1" applyAlignment="1">
      <alignment horizontal="left" vertical="top" wrapText="1"/>
    </xf>
    <xf numFmtId="0" fontId="7" fillId="0" borderId="1" xfId="0" applyFont="1" applyBorder="1" applyAlignment="1">
      <alignment horizontal="center" vertical="top" wrapText="1"/>
    </xf>
    <xf numFmtId="0" fontId="6" fillId="0" borderId="1" xfId="0" applyFont="1" applyFill="1" applyBorder="1" applyAlignment="1">
      <alignment horizontal="left" vertical="top" wrapText="1"/>
    </xf>
    <xf numFmtId="0" fontId="4" fillId="0" borderId="0" xfId="0" applyFont="1" applyBorder="1" applyAlignment="1">
      <alignment horizontal="center" vertical="top" wrapText="1"/>
    </xf>
    <xf numFmtId="0" fontId="7" fillId="0" borderId="1"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166" fontId="3" fillId="0" borderId="2" xfId="0" applyNumberFormat="1" applyFont="1" applyFill="1" applyBorder="1" applyAlignment="1">
      <alignment horizontal="center" vertical="top" wrapText="1"/>
    </xf>
    <xf numFmtId="166" fontId="3" fillId="0" borderId="4" xfId="0" applyNumberFormat="1" applyFont="1" applyFill="1" applyBorder="1" applyAlignment="1">
      <alignment horizontal="center" vertical="top" wrapText="1"/>
    </xf>
    <xf numFmtId="166" fontId="3" fillId="0" borderId="3" xfId="0" applyNumberFormat="1" applyFont="1" applyFill="1" applyBorder="1" applyAlignment="1">
      <alignment horizontal="center" vertical="top" wrapText="1"/>
    </xf>
    <xf numFmtId="164" fontId="2" fillId="5"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justify" vertical="top" wrapText="1"/>
    </xf>
    <xf numFmtId="0" fontId="3" fillId="0" borderId="4" xfId="0" applyFont="1" applyFill="1" applyBorder="1" applyAlignment="1">
      <alignment horizontal="center" vertical="top" wrapText="1"/>
    </xf>
    <xf numFmtId="0" fontId="3" fillId="0" borderId="1" xfId="0" applyFont="1" applyFill="1" applyBorder="1" applyAlignment="1">
      <alignment horizontal="justify" vertical="top" wrapText="1"/>
    </xf>
    <xf numFmtId="0" fontId="3" fillId="7" borderId="2" xfId="0" applyFont="1" applyFill="1" applyBorder="1" applyAlignment="1">
      <alignment horizontal="center" vertical="top" wrapText="1"/>
    </xf>
    <xf numFmtId="0" fontId="3" fillId="7" borderId="3" xfId="0" applyFont="1" applyFill="1" applyBorder="1" applyAlignment="1">
      <alignment horizontal="center" vertical="top" wrapText="1"/>
    </xf>
    <xf numFmtId="0" fontId="3" fillId="0" borderId="4" xfId="0" applyFont="1" applyFill="1" applyBorder="1" applyAlignment="1">
      <alignment horizontal="left" vertical="top" wrapText="1"/>
    </xf>
    <xf numFmtId="164" fontId="3" fillId="0" borderId="1" xfId="2"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166" fontId="3" fillId="7" borderId="2" xfId="0" applyNumberFormat="1" applyFont="1" applyFill="1" applyBorder="1" applyAlignment="1">
      <alignment horizontal="center" vertical="top" wrapText="1"/>
    </xf>
    <xf numFmtId="166" fontId="3" fillId="7" borderId="3" xfId="0" applyNumberFormat="1" applyFont="1" applyFill="1" applyBorder="1" applyAlignment="1">
      <alignment horizontal="center" vertical="top" wrapText="1"/>
    </xf>
    <xf numFmtId="164" fontId="3" fillId="7" borderId="2" xfId="0" applyNumberFormat="1" applyFont="1" applyFill="1" applyBorder="1" applyAlignment="1">
      <alignment horizontal="center" vertical="top" wrapText="1"/>
    </xf>
    <xf numFmtId="164" fontId="3" fillId="7" borderId="3" xfId="0" applyNumberFormat="1" applyFont="1" applyFill="1" applyBorder="1" applyAlignment="1">
      <alignment horizontal="center" vertical="top" wrapText="1"/>
    </xf>
    <xf numFmtId="0" fontId="3" fillId="7" borderId="2" xfId="0" applyFont="1" applyFill="1" applyBorder="1" applyAlignment="1">
      <alignment horizontal="left" vertical="top" wrapText="1"/>
    </xf>
    <xf numFmtId="0" fontId="3" fillId="7" borderId="3" xfId="0" applyFont="1" applyFill="1" applyBorder="1" applyAlignment="1">
      <alignment horizontal="left" vertical="top" wrapText="1"/>
    </xf>
    <xf numFmtId="0" fontId="3" fillId="7" borderId="4" xfId="0"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166" fontId="3" fillId="7" borderId="4" xfId="0" applyNumberFormat="1" applyFont="1" applyFill="1" applyBorder="1" applyAlignment="1">
      <alignment horizontal="center" vertical="top" wrapText="1"/>
    </xf>
    <xf numFmtId="0" fontId="3" fillId="7" borderId="4" xfId="0" applyFont="1" applyFill="1" applyBorder="1" applyAlignment="1">
      <alignment horizontal="left" vertical="top" wrapText="1"/>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3" fillId="6" borderId="1" xfId="0" applyFont="1" applyFill="1" applyBorder="1" applyAlignment="1">
      <alignment horizontal="center" vertical="top" wrapText="1"/>
    </xf>
    <xf numFmtId="0" fontId="3" fillId="7" borderId="1" xfId="0" applyFont="1" applyFill="1" applyBorder="1" applyAlignment="1">
      <alignment horizontal="center" vertical="top" wrapText="1"/>
    </xf>
    <xf numFmtId="0" fontId="2" fillId="6" borderId="1" xfId="1" applyFont="1" applyFill="1" applyBorder="1" applyAlignment="1">
      <alignment horizontal="center" vertical="top" wrapText="1"/>
    </xf>
    <xf numFmtId="0" fontId="2" fillId="9" borderId="5" xfId="0" applyFont="1" applyFill="1" applyBorder="1" applyAlignment="1">
      <alignment horizontal="left" vertical="top" wrapText="1"/>
    </xf>
    <xf numFmtId="0" fontId="2" fillId="9" borderId="6" xfId="0" applyFont="1" applyFill="1" applyBorder="1" applyAlignment="1">
      <alignment horizontal="left" vertical="top" wrapText="1"/>
    </xf>
    <xf numFmtId="0" fontId="2" fillId="9" borderId="7" xfId="0" applyFont="1" applyFill="1" applyBorder="1" applyAlignment="1">
      <alignment horizontal="left" vertical="top" wrapText="1"/>
    </xf>
    <xf numFmtId="0" fontId="2" fillId="9" borderId="8" xfId="0" applyFont="1" applyFill="1" applyBorder="1" applyAlignment="1">
      <alignment horizontal="left" vertical="top" wrapText="1"/>
    </xf>
    <xf numFmtId="0" fontId="2" fillId="6" borderId="1" xfId="0" applyFont="1" applyFill="1" applyBorder="1" applyAlignment="1">
      <alignment horizontal="justify" vertical="top" wrapText="1"/>
    </xf>
    <xf numFmtId="164" fontId="3" fillId="0" borderId="1" xfId="0" applyNumberFormat="1"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0" fontId="3" fillId="7" borderId="1" xfId="0" applyFont="1" applyFill="1" applyBorder="1" applyAlignment="1">
      <alignment horizontal="justify" vertical="top" wrapText="1"/>
    </xf>
    <xf numFmtId="0" fontId="4" fillId="0" borderId="0" xfId="0" applyFont="1" applyFill="1" applyBorder="1" applyAlignment="1">
      <alignment horizontal="center" vertical="top" wrapText="1"/>
    </xf>
    <xf numFmtId="164" fontId="4" fillId="5"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164" fontId="4"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7" borderId="1" xfId="0" applyFont="1" applyFill="1" applyBorder="1" applyAlignment="1">
      <alignment horizontal="center" vertical="top" wrapText="1"/>
    </xf>
    <xf numFmtId="0" fontId="4" fillId="6" borderId="1" xfId="0" applyFont="1" applyFill="1" applyBorder="1" applyAlignment="1">
      <alignment horizontal="left" vertical="top" wrapText="1"/>
    </xf>
    <xf numFmtId="164" fontId="4" fillId="6"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8"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3" xfId="0" applyFont="1" applyFill="1" applyBorder="1" applyAlignment="1">
      <alignment horizontal="center" vertical="top" wrapText="1"/>
    </xf>
    <xf numFmtId="164" fontId="5" fillId="7" borderId="2" xfId="0" applyNumberFormat="1" applyFont="1" applyFill="1" applyBorder="1" applyAlignment="1">
      <alignment horizontal="left" vertical="top" wrapText="1"/>
    </xf>
    <xf numFmtId="164" fontId="5" fillId="7" borderId="3" xfId="0" applyNumberFormat="1" applyFont="1" applyFill="1" applyBorder="1" applyAlignment="1">
      <alignment horizontal="left" vertical="top" wrapText="1"/>
    </xf>
    <xf numFmtId="164" fontId="5" fillId="7" borderId="2" xfId="0" applyNumberFormat="1" applyFont="1" applyFill="1" applyBorder="1" applyAlignment="1">
      <alignment horizontal="center" vertical="top" wrapText="1"/>
    </xf>
    <xf numFmtId="164" fontId="5" fillId="7" borderId="3" xfId="0" applyNumberFormat="1" applyFont="1" applyFill="1" applyBorder="1" applyAlignment="1">
      <alignment horizontal="center" vertical="top" wrapText="1"/>
    </xf>
    <xf numFmtId="164" fontId="5" fillId="0" borderId="1" xfId="0" applyNumberFormat="1" applyFont="1" applyFill="1" applyBorder="1" applyAlignment="1">
      <alignment horizontal="left" vertical="top" wrapText="1"/>
    </xf>
    <xf numFmtId="164" fontId="5" fillId="0" borderId="1" xfId="0" applyNumberFormat="1" applyFont="1" applyFill="1" applyBorder="1" applyAlignment="1">
      <alignment horizontal="center" vertical="top" wrapText="1"/>
    </xf>
  </cellXfs>
  <cellStyles count="3">
    <cellStyle name="Обычный" xfId="0" builtinId="0"/>
    <cellStyle name="Обычный 2" xfId="2"/>
    <cellStyle name="Обычный_Лист1" xfId="1"/>
  </cellStyles>
  <dxfs count="0"/>
  <tableStyles count="0" defaultTableStyle="TableStyleMedium2" defaultPivotStyle="PivotStyleLight16"/>
  <colors>
    <mruColors>
      <color rgb="FFFF0066"/>
      <color rgb="FFCCFF33"/>
      <color rgb="FF33CC33"/>
      <color rgb="FF00FFFF"/>
      <color rgb="FF3333CC"/>
      <color rgb="FFCCCC00"/>
      <color rgb="FF0099CC"/>
      <color rgb="FFFF66FF"/>
      <color rgb="FF3506BA"/>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tabSelected="1" view="pageBreakPreview" zoomScaleNormal="75" zoomScaleSheetLayoutView="100" workbookViewId="0">
      <selection activeCell="B127" sqref="B127:B130"/>
    </sheetView>
  </sheetViews>
  <sheetFormatPr defaultRowHeight="15.75" x14ac:dyDescent="0.25"/>
  <cols>
    <col min="1" max="1" width="46.28515625" style="116" customWidth="1"/>
    <col min="2" max="2" width="18.7109375" style="83" customWidth="1"/>
    <col min="3" max="3" width="28.7109375" style="117" customWidth="1"/>
    <col min="4" max="4" width="22.5703125" style="118" customWidth="1"/>
    <col min="5" max="5" width="21.140625" style="118" customWidth="1"/>
    <col min="6" max="6" width="23.7109375" style="108" customWidth="1"/>
    <col min="7" max="7" width="9.5703125" style="83" bestFit="1" customWidth="1"/>
    <col min="8" max="16384" width="9.140625" style="83"/>
  </cols>
  <sheetData>
    <row r="1" spans="1:6" s="75" customFormat="1" ht="39" customHeight="1" x14ac:dyDescent="0.25">
      <c r="A1" s="156" t="s">
        <v>399</v>
      </c>
      <c r="B1" s="156"/>
      <c r="C1" s="156"/>
      <c r="D1" s="156"/>
      <c r="E1" s="156"/>
      <c r="F1" s="156"/>
    </row>
    <row r="2" spans="1:6" s="79" customFormat="1" ht="12.75" customHeight="1" x14ac:dyDescent="0.25">
      <c r="A2" s="76"/>
      <c r="B2" s="77"/>
      <c r="C2" s="77"/>
      <c r="D2" s="78"/>
      <c r="E2" s="78"/>
      <c r="F2" s="77"/>
    </row>
    <row r="3" spans="1:6" ht="63" customHeight="1" x14ac:dyDescent="0.25">
      <c r="A3" s="80" t="s">
        <v>15</v>
      </c>
      <c r="B3" s="80" t="s">
        <v>14</v>
      </c>
      <c r="C3" s="80" t="s">
        <v>16</v>
      </c>
      <c r="D3" s="81" t="s">
        <v>102</v>
      </c>
      <c r="E3" s="81" t="s">
        <v>17</v>
      </c>
      <c r="F3" s="82" t="s">
        <v>20</v>
      </c>
    </row>
    <row r="4" spans="1:6" s="85" customFormat="1" ht="15.75" customHeight="1" x14ac:dyDescent="0.25">
      <c r="A4" s="84">
        <v>1</v>
      </c>
      <c r="B4" s="84">
        <v>2</v>
      </c>
      <c r="C4" s="84">
        <v>3</v>
      </c>
      <c r="D4" s="84">
        <v>4</v>
      </c>
      <c r="E4" s="84">
        <v>5</v>
      </c>
      <c r="F4" s="84">
        <v>6</v>
      </c>
    </row>
    <row r="5" spans="1:6" ht="21" customHeight="1" x14ac:dyDescent="0.25">
      <c r="A5" s="154" t="s">
        <v>100</v>
      </c>
      <c r="B5" s="154"/>
      <c r="C5" s="154"/>
      <c r="D5" s="154"/>
      <c r="E5" s="154"/>
      <c r="F5" s="154"/>
    </row>
    <row r="6" spans="1:6" ht="15.75" customHeight="1" x14ac:dyDescent="0.25">
      <c r="A6" s="150" t="s">
        <v>267</v>
      </c>
      <c r="B6" s="151" t="s">
        <v>109</v>
      </c>
      <c r="C6" s="80" t="s">
        <v>130</v>
      </c>
      <c r="D6" s="81">
        <f>'КБ+ софин. МБ'!C80</f>
        <v>0</v>
      </c>
      <c r="E6" s="81">
        <f>'КБ+ софин. МБ'!D80</f>
        <v>0</v>
      </c>
      <c r="F6" s="82">
        <v>0</v>
      </c>
    </row>
    <row r="7" spans="1:6" ht="15.75" customHeight="1" x14ac:dyDescent="0.25">
      <c r="A7" s="150"/>
      <c r="B7" s="151"/>
      <c r="C7" s="80" t="s">
        <v>18</v>
      </c>
      <c r="D7" s="81">
        <f>'КБ+ софин. МБ'!C81</f>
        <v>0</v>
      </c>
      <c r="E7" s="81">
        <f>'КБ+ софин. МБ'!D81</f>
        <v>0</v>
      </c>
      <c r="F7" s="82">
        <v>0</v>
      </c>
    </row>
    <row r="8" spans="1:6" ht="31.5" customHeight="1" x14ac:dyDescent="0.25">
      <c r="A8" s="150"/>
      <c r="B8" s="151"/>
      <c r="C8" s="80" t="s">
        <v>105</v>
      </c>
      <c r="D8" s="81">
        <f>'КБ+ софин. МБ'!C82</f>
        <v>0</v>
      </c>
      <c r="E8" s="81">
        <f>'КБ+ софин. МБ'!D82</f>
        <v>0</v>
      </c>
      <c r="F8" s="82">
        <v>0</v>
      </c>
    </row>
    <row r="9" spans="1:6" s="89" customFormat="1" ht="15.75" customHeight="1" x14ac:dyDescent="0.25">
      <c r="A9" s="150"/>
      <c r="B9" s="151"/>
      <c r="C9" s="86" t="s">
        <v>21</v>
      </c>
      <c r="D9" s="87">
        <f>D7+D8+D6</f>
        <v>0</v>
      </c>
      <c r="E9" s="87">
        <f>E7+E8+E6</f>
        <v>0</v>
      </c>
      <c r="F9" s="88">
        <v>0</v>
      </c>
    </row>
    <row r="10" spans="1:6" s="90" customFormat="1" ht="15.75" customHeight="1" x14ac:dyDescent="0.25">
      <c r="A10" s="150" t="s">
        <v>310</v>
      </c>
      <c r="B10" s="151" t="s">
        <v>109</v>
      </c>
      <c r="C10" s="80" t="s">
        <v>130</v>
      </c>
      <c r="D10" s="81">
        <f>'КБ+ софин. МБ'!C84</f>
        <v>0</v>
      </c>
      <c r="E10" s="81">
        <f>'КБ+ софин. МБ'!D84</f>
        <v>0</v>
      </c>
      <c r="F10" s="82">
        <v>0</v>
      </c>
    </row>
    <row r="11" spans="1:6" ht="15.75" customHeight="1" x14ac:dyDescent="0.25">
      <c r="A11" s="150"/>
      <c r="B11" s="151"/>
      <c r="C11" s="80" t="s">
        <v>18</v>
      </c>
      <c r="D11" s="81">
        <f>'КБ+ софин. МБ'!C85</f>
        <v>0</v>
      </c>
      <c r="E11" s="81">
        <f>'КБ+ софин. МБ'!D85</f>
        <v>0</v>
      </c>
      <c r="F11" s="82">
        <v>0</v>
      </c>
    </row>
    <row r="12" spans="1:6" ht="33" customHeight="1" x14ac:dyDescent="0.25">
      <c r="A12" s="150"/>
      <c r="B12" s="151"/>
      <c r="C12" s="80" t="s">
        <v>105</v>
      </c>
      <c r="D12" s="81">
        <f>'КБ+ софин. МБ'!C86</f>
        <v>0</v>
      </c>
      <c r="E12" s="81">
        <f>'КБ+ софин. МБ'!D86</f>
        <v>0</v>
      </c>
      <c r="F12" s="82">
        <v>0</v>
      </c>
    </row>
    <row r="13" spans="1:6" s="89" customFormat="1" ht="17.25" customHeight="1" x14ac:dyDescent="0.25">
      <c r="A13" s="150"/>
      <c r="B13" s="151"/>
      <c r="C13" s="86" t="s">
        <v>21</v>
      </c>
      <c r="D13" s="87">
        <f>D11+D12+D10</f>
        <v>0</v>
      </c>
      <c r="E13" s="87">
        <f>E11+E12+E10</f>
        <v>0</v>
      </c>
      <c r="F13" s="88">
        <v>0</v>
      </c>
    </row>
    <row r="14" spans="1:6" s="90" customFormat="1" ht="15.75" customHeight="1" x14ac:dyDescent="0.25">
      <c r="A14" s="150" t="s">
        <v>606</v>
      </c>
      <c r="B14" s="151" t="s">
        <v>109</v>
      </c>
      <c r="C14" s="80" t="s">
        <v>130</v>
      </c>
      <c r="D14" s="91">
        <f>'КБ+ софин. МБ'!C88</f>
        <v>0</v>
      </c>
      <c r="E14" s="81">
        <f>'КБ+ софин. МБ'!D88</f>
        <v>0</v>
      </c>
      <c r="F14" s="82">
        <v>0</v>
      </c>
    </row>
    <row r="15" spans="1:6" ht="15.75" customHeight="1" x14ac:dyDescent="0.25">
      <c r="A15" s="150"/>
      <c r="B15" s="151"/>
      <c r="C15" s="80" t="s">
        <v>18</v>
      </c>
      <c r="D15" s="81">
        <f>'КБ+ софин. МБ'!C89</f>
        <v>34046.300000000003</v>
      </c>
      <c r="E15" s="81">
        <f>'КБ+ софин. МБ'!D89</f>
        <v>34046.300000000003</v>
      </c>
      <c r="F15" s="82">
        <f>E15/D15*100</f>
        <v>100</v>
      </c>
    </row>
    <row r="16" spans="1:6" ht="33" customHeight="1" x14ac:dyDescent="0.25">
      <c r="A16" s="150"/>
      <c r="B16" s="151"/>
      <c r="C16" s="80" t="s">
        <v>105</v>
      </c>
      <c r="D16" s="81">
        <f>'КБ+ софин. МБ'!C90</f>
        <v>3639.7</v>
      </c>
      <c r="E16" s="81">
        <f>'КБ+ софин. МБ'!D90</f>
        <v>3639.7</v>
      </c>
      <c r="F16" s="82">
        <f>E16/D16*100</f>
        <v>100</v>
      </c>
    </row>
    <row r="17" spans="1:6" s="89" customFormat="1" ht="109.5" customHeight="1" x14ac:dyDescent="0.25">
      <c r="A17" s="150"/>
      <c r="B17" s="151"/>
      <c r="C17" s="86" t="s">
        <v>21</v>
      </c>
      <c r="D17" s="87">
        <f>D15+D16+D14</f>
        <v>37686</v>
      </c>
      <c r="E17" s="87">
        <f>E15+E16+E14</f>
        <v>37686</v>
      </c>
      <c r="F17" s="88">
        <f>E17/D17*100</f>
        <v>100</v>
      </c>
    </row>
    <row r="18" spans="1:6" s="90" customFormat="1" ht="15.75" customHeight="1" x14ac:dyDescent="0.25">
      <c r="A18" s="155" t="s">
        <v>311</v>
      </c>
      <c r="B18" s="151" t="s">
        <v>109</v>
      </c>
      <c r="C18" s="80" t="s">
        <v>130</v>
      </c>
      <c r="D18" s="91">
        <f>'КБ+ софин. МБ'!C92</f>
        <v>0</v>
      </c>
      <c r="E18" s="91">
        <f>'КБ+ софин. МБ'!D92</f>
        <v>0</v>
      </c>
      <c r="F18" s="82">
        <v>0</v>
      </c>
    </row>
    <row r="19" spans="1:6" ht="15.75" customHeight="1" x14ac:dyDescent="0.25">
      <c r="A19" s="155"/>
      <c r="B19" s="151"/>
      <c r="C19" s="80" t="s">
        <v>18</v>
      </c>
      <c r="D19" s="91">
        <f>'КБ+ софин. МБ'!C93</f>
        <v>0</v>
      </c>
      <c r="E19" s="91">
        <f>'КБ+ софин. МБ'!D93</f>
        <v>0</v>
      </c>
      <c r="F19" s="82">
        <v>0</v>
      </c>
    </row>
    <row r="20" spans="1:6" ht="31.5" customHeight="1" x14ac:dyDescent="0.25">
      <c r="A20" s="155"/>
      <c r="B20" s="151"/>
      <c r="C20" s="80" t="s">
        <v>105</v>
      </c>
      <c r="D20" s="91">
        <f>'КБ+ софин. МБ'!C94</f>
        <v>0</v>
      </c>
      <c r="E20" s="91">
        <f>'КБ+ софин. МБ'!D94</f>
        <v>0</v>
      </c>
      <c r="F20" s="82">
        <v>0</v>
      </c>
    </row>
    <row r="21" spans="1:6" s="89" customFormat="1" ht="15.75" customHeight="1" x14ac:dyDescent="0.25">
      <c r="A21" s="155"/>
      <c r="B21" s="151"/>
      <c r="C21" s="86" t="s">
        <v>21</v>
      </c>
      <c r="D21" s="87">
        <f>D19+D20+D18</f>
        <v>0</v>
      </c>
      <c r="E21" s="87">
        <f>E19+E20+E18</f>
        <v>0</v>
      </c>
      <c r="F21" s="88">
        <v>0</v>
      </c>
    </row>
    <row r="22" spans="1:6" s="92" customFormat="1" ht="15.75" customHeight="1" x14ac:dyDescent="0.25">
      <c r="A22" s="150" t="s">
        <v>607</v>
      </c>
      <c r="B22" s="151" t="s">
        <v>109</v>
      </c>
      <c r="C22" s="80" t="s">
        <v>130</v>
      </c>
      <c r="D22" s="91">
        <f>'КБ+ софин. МБ'!C100</f>
        <v>2340</v>
      </c>
      <c r="E22" s="91">
        <f>'КБ+ софин. МБ'!D100</f>
        <v>2340</v>
      </c>
      <c r="F22" s="82">
        <f t="shared" ref="F22:F29" si="0">E22/D22*100</f>
        <v>100</v>
      </c>
    </row>
    <row r="23" spans="1:6" s="93" customFormat="1" ht="15.75" customHeight="1" x14ac:dyDescent="0.25">
      <c r="A23" s="150"/>
      <c r="B23" s="151"/>
      <c r="C23" s="80" t="s">
        <v>18</v>
      </c>
      <c r="D23" s="91">
        <f>'КБ+ софин. МБ'!C101</f>
        <v>2272.6</v>
      </c>
      <c r="E23" s="91">
        <f>'КБ+ софин. МБ'!D101</f>
        <v>2272.6</v>
      </c>
      <c r="F23" s="82">
        <f t="shared" si="0"/>
        <v>100</v>
      </c>
    </row>
    <row r="24" spans="1:6" s="93" customFormat="1" ht="33" customHeight="1" x14ac:dyDescent="0.25">
      <c r="A24" s="150"/>
      <c r="B24" s="151"/>
      <c r="C24" s="80" t="s">
        <v>105</v>
      </c>
      <c r="D24" s="91">
        <f>'КБ+ софин. МБ'!C102</f>
        <v>1346.6</v>
      </c>
      <c r="E24" s="91">
        <f>'КБ+ софин. МБ'!D102</f>
        <v>1327</v>
      </c>
      <c r="F24" s="82">
        <f t="shared" si="0"/>
        <v>98.544482400118824</v>
      </c>
    </row>
    <row r="25" spans="1:6" s="93" customFormat="1" ht="17.25" customHeight="1" x14ac:dyDescent="0.25">
      <c r="A25" s="150"/>
      <c r="B25" s="151"/>
      <c r="C25" s="86" t="s">
        <v>21</v>
      </c>
      <c r="D25" s="87">
        <f>D23+D24+D22</f>
        <v>5959.2</v>
      </c>
      <c r="E25" s="87">
        <f>E23+E24+E22</f>
        <v>5939.6</v>
      </c>
      <c r="F25" s="88">
        <f t="shared" si="0"/>
        <v>99.671096791515652</v>
      </c>
    </row>
    <row r="26" spans="1:6" s="92" customFormat="1" ht="15.75" customHeight="1" x14ac:dyDescent="0.25">
      <c r="A26" s="150" t="s">
        <v>608</v>
      </c>
      <c r="B26" s="151" t="s">
        <v>109</v>
      </c>
      <c r="C26" s="80" t="s">
        <v>130</v>
      </c>
      <c r="D26" s="91">
        <f>'КБ+ софин. МБ'!C96</f>
        <v>0</v>
      </c>
      <c r="E26" s="91">
        <f>'КБ+ софин. МБ'!D96</f>
        <v>0</v>
      </c>
      <c r="F26" s="82">
        <v>0</v>
      </c>
    </row>
    <row r="27" spans="1:6" s="93" customFormat="1" ht="15.75" customHeight="1" x14ac:dyDescent="0.25">
      <c r="A27" s="150"/>
      <c r="B27" s="151"/>
      <c r="C27" s="80" t="s">
        <v>18</v>
      </c>
      <c r="D27" s="91">
        <f>'КБ+ софин. МБ'!C97</f>
        <v>1055.8</v>
      </c>
      <c r="E27" s="91">
        <f>'КБ+ софин. МБ'!D97</f>
        <v>1055.8</v>
      </c>
      <c r="F27" s="82">
        <f t="shared" si="0"/>
        <v>100</v>
      </c>
    </row>
    <row r="28" spans="1:6" s="93" customFormat="1" ht="15.75" customHeight="1" x14ac:dyDescent="0.25">
      <c r="A28" s="150"/>
      <c r="B28" s="151"/>
      <c r="C28" s="80" t="s">
        <v>105</v>
      </c>
      <c r="D28" s="91">
        <f>'КБ+ софин. МБ'!C98</f>
        <v>400.2</v>
      </c>
      <c r="E28" s="91">
        <f>'КБ+ софин. МБ'!D98</f>
        <v>400.2</v>
      </c>
      <c r="F28" s="82">
        <f t="shared" si="0"/>
        <v>100</v>
      </c>
    </row>
    <row r="29" spans="1:6" s="93" customFormat="1" ht="18" customHeight="1" x14ac:dyDescent="0.25">
      <c r="A29" s="150"/>
      <c r="B29" s="151"/>
      <c r="C29" s="86" t="s">
        <v>21</v>
      </c>
      <c r="D29" s="87">
        <f>D27+D28+D26</f>
        <v>1456</v>
      </c>
      <c r="E29" s="87">
        <f>E27+E28+E26</f>
        <v>1456</v>
      </c>
      <c r="F29" s="88">
        <f t="shared" si="0"/>
        <v>100</v>
      </c>
    </row>
    <row r="30" spans="1:6" s="92" customFormat="1" ht="15.75" customHeight="1" x14ac:dyDescent="0.25">
      <c r="A30" s="150" t="s">
        <v>609</v>
      </c>
      <c r="B30" s="151" t="s">
        <v>109</v>
      </c>
      <c r="C30" s="80" t="s">
        <v>130</v>
      </c>
      <c r="D30" s="91">
        <f>'КБ+ софин. МБ'!C104</f>
        <v>0</v>
      </c>
      <c r="E30" s="91">
        <f>'КБ+ софин. МБ'!D104</f>
        <v>0</v>
      </c>
      <c r="F30" s="82">
        <v>0</v>
      </c>
    </row>
    <row r="31" spans="1:6" s="93" customFormat="1" ht="15.75" customHeight="1" x14ac:dyDescent="0.25">
      <c r="A31" s="150"/>
      <c r="B31" s="151"/>
      <c r="C31" s="80" t="s">
        <v>18</v>
      </c>
      <c r="D31" s="91">
        <f>'КБ+ софин. МБ'!C105</f>
        <v>10446.200000000001</v>
      </c>
      <c r="E31" s="91">
        <f>'КБ+ софин. МБ'!D105</f>
        <v>0</v>
      </c>
      <c r="F31" s="82">
        <f>E31/D31*100</f>
        <v>0</v>
      </c>
    </row>
    <row r="32" spans="1:6" s="93" customFormat="1" ht="31.5" customHeight="1" x14ac:dyDescent="0.25">
      <c r="A32" s="150"/>
      <c r="B32" s="151"/>
      <c r="C32" s="80" t="s">
        <v>105</v>
      </c>
      <c r="D32" s="91">
        <f>'КБ+ софин. МБ'!C106</f>
        <v>465.3</v>
      </c>
      <c r="E32" s="91">
        <f>'КБ+ софин. МБ'!D106</f>
        <v>0</v>
      </c>
      <c r="F32" s="82">
        <f>E32/D32*100</f>
        <v>0</v>
      </c>
    </row>
    <row r="33" spans="1:6" s="93" customFormat="1" ht="17.25" customHeight="1" x14ac:dyDescent="0.25">
      <c r="A33" s="150"/>
      <c r="B33" s="151"/>
      <c r="C33" s="86" t="s">
        <v>21</v>
      </c>
      <c r="D33" s="87">
        <f>D31+D32+D30</f>
        <v>10911.5</v>
      </c>
      <c r="E33" s="87">
        <f>E31+E32+E30</f>
        <v>0</v>
      </c>
      <c r="F33" s="88">
        <f>E33/D33*100</f>
        <v>0</v>
      </c>
    </row>
    <row r="34" spans="1:6" s="92" customFormat="1" ht="15.75" customHeight="1" x14ac:dyDescent="0.25">
      <c r="A34" s="150" t="s">
        <v>610</v>
      </c>
      <c r="B34" s="151" t="s">
        <v>109</v>
      </c>
      <c r="C34" s="80" t="s">
        <v>130</v>
      </c>
      <c r="D34" s="91">
        <f>'КБ+ софин. МБ'!C108</f>
        <v>0</v>
      </c>
      <c r="E34" s="91">
        <f>'КБ+ софин. МБ'!D108</f>
        <v>0</v>
      </c>
      <c r="F34" s="82">
        <v>0</v>
      </c>
    </row>
    <row r="35" spans="1:6" ht="15.75" customHeight="1" x14ac:dyDescent="0.25">
      <c r="A35" s="150"/>
      <c r="B35" s="151"/>
      <c r="C35" s="80" t="s">
        <v>18</v>
      </c>
      <c r="D35" s="91">
        <f>'КБ+ софин. МБ'!C109</f>
        <v>531.1</v>
      </c>
      <c r="E35" s="91">
        <f>'КБ+ софин. МБ'!D109</f>
        <v>531.1</v>
      </c>
      <c r="F35" s="82">
        <f>E35/D35*100</f>
        <v>100</v>
      </c>
    </row>
    <row r="36" spans="1:6" ht="35.25" customHeight="1" x14ac:dyDescent="0.25">
      <c r="A36" s="150"/>
      <c r="B36" s="151"/>
      <c r="C36" s="80" t="s">
        <v>105</v>
      </c>
      <c r="D36" s="91">
        <f>'КБ+ софин. МБ'!C110</f>
        <v>0</v>
      </c>
      <c r="E36" s="91">
        <f>'КБ+ софин. МБ'!D110</f>
        <v>0</v>
      </c>
      <c r="F36" s="82">
        <v>0</v>
      </c>
    </row>
    <row r="37" spans="1:6" s="89" customFormat="1" ht="15.75" customHeight="1" x14ac:dyDescent="0.25">
      <c r="A37" s="150"/>
      <c r="B37" s="151"/>
      <c r="C37" s="86" t="s">
        <v>21</v>
      </c>
      <c r="D37" s="87">
        <f>D35+D36+D34</f>
        <v>531.1</v>
      </c>
      <c r="E37" s="87">
        <f>E35+E36+E34</f>
        <v>531.1</v>
      </c>
      <c r="F37" s="88">
        <f>E37/D37*100</f>
        <v>100</v>
      </c>
    </row>
    <row r="38" spans="1:6" s="95" customFormat="1" ht="15.75" customHeight="1" x14ac:dyDescent="0.25">
      <c r="A38" s="150" t="s">
        <v>611</v>
      </c>
      <c r="B38" s="151" t="s">
        <v>109</v>
      </c>
      <c r="C38" s="94" t="s">
        <v>130</v>
      </c>
      <c r="D38" s="91">
        <f>'КБ+ софин. МБ'!C112</f>
        <v>0</v>
      </c>
      <c r="E38" s="91">
        <f>'КБ+ софин. МБ'!D112</f>
        <v>0</v>
      </c>
      <c r="F38" s="82">
        <v>0</v>
      </c>
    </row>
    <row r="39" spans="1:6" ht="15.75" customHeight="1" x14ac:dyDescent="0.25">
      <c r="A39" s="150"/>
      <c r="B39" s="151"/>
      <c r="C39" s="80" t="s">
        <v>18</v>
      </c>
      <c r="D39" s="81">
        <f>'КБ+ софин. МБ'!C113</f>
        <v>0</v>
      </c>
      <c r="E39" s="81">
        <f>'КБ+ софин. МБ'!D113</f>
        <v>0</v>
      </c>
      <c r="F39" s="82">
        <v>0</v>
      </c>
    </row>
    <row r="40" spans="1:6" ht="33" customHeight="1" x14ac:dyDescent="0.25">
      <c r="A40" s="150"/>
      <c r="B40" s="151"/>
      <c r="C40" s="80" t="s">
        <v>105</v>
      </c>
      <c r="D40" s="81">
        <f>'КБ+ софин. МБ'!C114</f>
        <v>0</v>
      </c>
      <c r="E40" s="81">
        <f>'КБ+ софин. МБ'!D114</f>
        <v>0</v>
      </c>
      <c r="F40" s="82">
        <v>0</v>
      </c>
    </row>
    <row r="41" spans="1:6" s="89" customFormat="1" ht="15.75" customHeight="1" x14ac:dyDescent="0.25">
      <c r="A41" s="150"/>
      <c r="B41" s="151"/>
      <c r="C41" s="86" t="s">
        <v>21</v>
      </c>
      <c r="D41" s="87">
        <f>D39+D40+D38</f>
        <v>0</v>
      </c>
      <c r="E41" s="87">
        <f>E39+E40+E38</f>
        <v>0</v>
      </c>
      <c r="F41" s="88">
        <v>0</v>
      </c>
    </row>
    <row r="42" spans="1:6" s="92" customFormat="1" ht="15.75" customHeight="1" x14ac:dyDescent="0.25">
      <c r="A42" s="150" t="s">
        <v>373</v>
      </c>
      <c r="B42" s="151" t="s">
        <v>109</v>
      </c>
      <c r="C42" s="94" t="s">
        <v>130</v>
      </c>
      <c r="D42" s="91">
        <f>'КБ+ софин. МБ'!C116</f>
        <v>0</v>
      </c>
      <c r="E42" s="91">
        <f>'КБ+ софин. МБ'!D116</f>
        <v>0</v>
      </c>
      <c r="F42" s="82">
        <v>0</v>
      </c>
    </row>
    <row r="43" spans="1:6" ht="15.75" customHeight="1" x14ac:dyDescent="0.25">
      <c r="A43" s="150"/>
      <c r="B43" s="151"/>
      <c r="C43" s="80" t="s">
        <v>18</v>
      </c>
      <c r="D43" s="91">
        <f>'КБ+ софин. МБ'!C117</f>
        <v>212.5</v>
      </c>
      <c r="E43" s="91">
        <f>'КБ+ софин. МБ'!D117</f>
        <v>212.5</v>
      </c>
      <c r="F43" s="82">
        <f>E43/D43*100</f>
        <v>100</v>
      </c>
    </row>
    <row r="44" spans="1:6" ht="15.75" customHeight="1" x14ac:dyDescent="0.25">
      <c r="A44" s="150"/>
      <c r="B44" s="151"/>
      <c r="C44" s="80" t="s">
        <v>105</v>
      </c>
      <c r="D44" s="91">
        <f>'КБ+ софин. МБ'!C118</f>
        <v>0</v>
      </c>
      <c r="E44" s="91">
        <f>'КБ+ софин. МБ'!D118</f>
        <v>0</v>
      </c>
      <c r="F44" s="82">
        <v>0</v>
      </c>
    </row>
    <row r="45" spans="1:6" s="89" customFormat="1" ht="18" customHeight="1" x14ac:dyDescent="0.25">
      <c r="A45" s="150"/>
      <c r="B45" s="151"/>
      <c r="C45" s="86" t="s">
        <v>21</v>
      </c>
      <c r="D45" s="87">
        <f>D43+D44+D42</f>
        <v>212.5</v>
      </c>
      <c r="E45" s="87">
        <f>E43+E44+E42</f>
        <v>212.5</v>
      </c>
      <c r="F45" s="88">
        <f t="shared" ref="F45" si="1">E45/D45*100</f>
        <v>100</v>
      </c>
    </row>
    <row r="46" spans="1:6" s="89" customFormat="1" ht="15.75" customHeight="1" x14ac:dyDescent="0.25">
      <c r="A46" s="150" t="s">
        <v>612</v>
      </c>
      <c r="B46" s="151" t="s">
        <v>109</v>
      </c>
      <c r="C46" s="94" t="s">
        <v>130</v>
      </c>
      <c r="D46" s="96">
        <f>'КБ+ софин. МБ'!C124</f>
        <v>109850</v>
      </c>
      <c r="E46" s="96">
        <f>'КБ+ софин. МБ'!D124</f>
        <v>93662.7</v>
      </c>
      <c r="F46" s="82">
        <f t="shared" ref="F46:F49" si="2">E46/D46*100</f>
        <v>85.264178425125166</v>
      </c>
    </row>
    <row r="47" spans="1:6" ht="15.75" customHeight="1" x14ac:dyDescent="0.25">
      <c r="A47" s="150"/>
      <c r="B47" s="151"/>
      <c r="C47" s="97" t="s">
        <v>18</v>
      </c>
      <c r="D47" s="96">
        <f>'КБ+ софин. МБ'!C125</f>
        <v>9282.2000000000007</v>
      </c>
      <c r="E47" s="96">
        <f>'КБ+ софин. МБ'!D125</f>
        <v>7860.2</v>
      </c>
      <c r="F47" s="82">
        <f t="shared" si="2"/>
        <v>84.680355950098033</v>
      </c>
    </row>
    <row r="48" spans="1:6" ht="36.75" customHeight="1" x14ac:dyDescent="0.25">
      <c r="A48" s="150"/>
      <c r="B48" s="151"/>
      <c r="C48" s="80" t="s">
        <v>105</v>
      </c>
      <c r="D48" s="96">
        <f>'КБ+ софин. МБ'!C126</f>
        <v>9003.5</v>
      </c>
      <c r="E48" s="96">
        <f>'КБ+ софин. МБ'!D126</f>
        <v>8148.9000000000005</v>
      </c>
      <c r="F48" s="82">
        <f t="shared" si="2"/>
        <v>90.508135724995839</v>
      </c>
    </row>
    <row r="49" spans="1:6" s="98" customFormat="1" ht="363.75" customHeight="1" x14ac:dyDescent="0.25">
      <c r="A49" s="150"/>
      <c r="B49" s="151"/>
      <c r="C49" s="86" t="s">
        <v>21</v>
      </c>
      <c r="D49" s="87">
        <f>D47+D48+D46</f>
        <v>128135.7</v>
      </c>
      <c r="E49" s="87">
        <f>E47+E48+E46</f>
        <v>109671.8</v>
      </c>
      <c r="F49" s="88">
        <f t="shared" si="2"/>
        <v>85.59035460063042</v>
      </c>
    </row>
    <row r="50" spans="1:6" ht="15.75" customHeight="1" x14ac:dyDescent="0.25">
      <c r="A50" s="150" t="s">
        <v>293</v>
      </c>
      <c r="B50" s="151" t="s">
        <v>109</v>
      </c>
      <c r="C50" s="94" t="s">
        <v>130</v>
      </c>
      <c r="D50" s="91">
        <f>'КБ+ софин. МБ'!C120</f>
        <v>0</v>
      </c>
      <c r="E50" s="91">
        <f>'КБ+ софин. МБ'!D120</f>
        <v>0</v>
      </c>
      <c r="F50" s="82">
        <v>0</v>
      </c>
    </row>
    <row r="51" spans="1:6" ht="15.75" customHeight="1" x14ac:dyDescent="0.25">
      <c r="A51" s="150"/>
      <c r="B51" s="151"/>
      <c r="C51" s="80" t="s">
        <v>18</v>
      </c>
      <c r="D51" s="81">
        <f>'КБ+ софин. МБ'!C121</f>
        <v>0</v>
      </c>
      <c r="E51" s="81">
        <f>'КБ+ софин. МБ'!D121</f>
        <v>0</v>
      </c>
      <c r="F51" s="82">
        <v>0</v>
      </c>
    </row>
    <row r="52" spans="1:6" ht="34.5" customHeight="1" x14ac:dyDescent="0.25">
      <c r="A52" s="150"/>
      <c r="B52" s="151"/>
      <c r="C52" s="80" t="s">
        <v>105</v>
      </c>
      <c r="D52" s="81">
        <f>'КБ+ софин. МБ'!C122</f>
        <v>0</v>
      </c>
      <c r="E52" s="81">
        <f>'КБ+ софин. МБ'!D122</f>
        <v>0</v>
      </c>
      <c r="F52" s="82">
        <v>0</v>
      </c>
    </row>
    <row r="53" spans="1:6" s="89" customFormat="1" ht="16.5" customHeight="1" x14ac:dyDescent="0.25">
      <c r="A53" s="150"/>
      <c r="B53" s="151"/>
      <c r="C53" s="86" t="s">
        <v>21</v>
      </c>
      <c r="D53" s="87">
        <f>D50+D51+D52</f>
        <v>0</v>
      </c>
      <c r="E53" s="87">
        <f>E50+E51+E52</f>
        <v>0</v>
      </c>
      <c r="F53" s="88">
        <v>0</v>
      </c>
    </row>
    <row r="54" spans="1:6" s="89" customFormat="1" ht="15" customHeight="1" x14ac:dyDescent="0.25">
      <c r="A54" s="153" t="s">
        <v>115</v>
      </c>
      <c r="B54" s="152">
        <v>7</v>
      </c>
      <c r="C54" s="99" t="s">
        <v>130</v>
      </c>
      <c r="D54" s="100">
        <f t="shared" ref="D54:E57" si="3">D6+D10+D14+D18+D22+D26+D30+D34+D38+D42+D46+D50</f>
        <v>112190</v>
      </c>
      <c r="E54" s="100">
        <f t="shared" si="3"/>
        <v>96002.7</v>
      </c>
      <c r="F54" s="101">
        <f>E54/D54*100</f>
        <v>85.57153043943309</v>
      </c>
    </row>
    <row r="55" spans="1:6" s="102" customFormat="1" ht="16.5" customHeight="1" x14ac:dyDescent="0.25">
      <c r="A55" s="153"/>
      <c r="B55" s="152"/>
      <c r="C55" s="99" t="s">
        <v>18</v>
      </c>
      <c r="D55" s="100">
        <f t="shared" si="3"/>
        <v>57846.700000000012</v>
      </c>
      <c r="E55" s="100">
        <f t="shared" si="3"/>
        <v>45978.5</v>
      </c>
      <c r="F55" s="101">
        <f>E55/D55*100</f>
        <v>79.483358601268506</v>
      </c>
    </row>
    <row r="56" spans="1:6" s="102" customFormat="1" ht="15.75" customHeight="1" x14ac:dyDescent="0.25">
      <c r="A56" s="153"/>
      <c r="B56" s="152"/>
      <c r="C56" s="99" t="s">
        <v>19</v>
      </c>
      <c r="D56" s="100">
        <f t="shared" si="3"/>
        <v>14855.3</v>
      </c>
      <c r="E56" s="100">
        <f t="shared" si="3"/>
        <v>13515.8</v>
      </c>
      <c r="F56" s="101">
        <f>E56/D56*100</f>
        <v>90.983016162581706</v>
      </c>
    </row>
    <row r="57" spans="1:6" s="102" customFormat="1" ht="14.25" customHeight="1" x14ac:dyDescent="0.25">
      <c r="A57" s="153"/>
      <c r="B57" s="152"/>
      <c r="C57" s="99" t="s">
        <v>21</v>
      </c>
      <c r="D57" s="100">
        <f t="shared" si="3"/>
        <v>184892</v>
      </c>
      <c r="E57" s="100">
        <f t="shared" si="3"/>
        <v>155497</v>
      </c>
      <c r="F57" s="101">
        <f>E57/D57*100</f>
        <v>84.101529541570216</v>
      </c>
    </row>
    <row r="58" spans="1:6" s="93" customFormat="1" ht="20.25" customHeight="1" x14ac:dyDescent="0.25">
      <c r="A58" s="157" t="s">
        <v>104</v>
      </c>
      <c r="B58" s="157"/>
      <c r="C58" s="157"/>
      <c r="D58" s="157"/>
      <c r="E58" s="157"/>
      <c r="F58" s="157"/>
    </row>
    <row r="59" spans="1:6" s="93" customFormat="1" ht="15.75" customHeight="1" x14ac:dyDescent="0.25">
      <c r="A59" s="103" t="s">
        <v>1</v>
      </c>
      <c r="B59" s="80" t="s">
        <v>109</v>
      </c>
      <c r="C59" s="80" t="s">
        <v>18</v>
      </c>
      <c r="D59" s="81">
        <v>0</v>
      </c>
      <c r="E59" s="81">
        <v>0</v>
      </c>
      <c r="F59" s="82">
        <v>0</v>
      </c>
    </row>
    <row r="60" spans="1:6" s="93" customFormat="1" ht="15.75" customHeight="1" x14ac:dyDescent="0.25">
      <c r="A60" s="103" t="s">
        <v>0</v>
      </c>
      <c r="B60" s="80" t="s">
        <v>109</v>
      </c>
      <c r="C60" s="80" t="s">
        <v>18</v>
      </c>
      <c r="D60" s="81">
        <f>общие!D193+общие!D328</f>
        <v>14080</v>
      </c>
      <c r="E60" s="81">
        <f>общие!E193+общие!E328</f>
        <v>14080</v>
      </c>
      <c r="F60" s="82">
        <f>E60/D60*100</f>
        <v>100</v>
      </c>
    </row>
    <row r="61" spans="1:6" s="93" customFormat="1" ht="15.75" customHeight="1" x14ac:dyDescent="0.25">
      <c r="A61" s="103" t="s">
        <v>2</v>
      </c>
      <c r="B61" s="80" t="s">
        <v>109</v>
      </c>
      <c r="C61" s="80" t="s">
        <v>18</v>
      </c>
      <c r="D61" s="81">
        <f>общие!D198</f>
        <v>11500</v>
      </c>
      <c r="E61" s="81">
        <f>общие!E198</f>
        <v>11500</v>
      </c>
      <c r="F61" s="82">
        <f>E61/D61*100</f>
        <v>100</v>
      </c>
    </row>
    <row r="62" spans="1:6" s="93" customFormat="1" ht="15.75" customHeight="1" x14ac:dyDescent="0.25">
      <c r="A62" s="104" t="s">
        <v>3</v>
      </c>
      <c r="B62" s="80" t="s">
        <v>109</v>
      </c>
      <c r="C62" s="80" t="s">
        <v>18</v>
      </c>
      <c r="D62" s="96">
        <v>0</v>
      </c>
      <c r="E62" s="96">
        <v>0</v>
      </c>
      <c r="F62" s="82">
        <v>0</v>
      </c>
    </row>
    <row r="63" spans="1:6" s="93" customFormat="1" ht="15.75" customHeight="1" x14ac:dyDescent="0.25">
      <c r="A63" s="103" t="s">
        <v>9</v>
      </c>
      <c r="B63" s="80" t="s">
        <v>109</v>
      </c>
      <c r="C63" s="80" t="s">
        <v>18</v>
      </c>
      <c r="D63" s="81">
        <v>0</v>
      </c>
      <c r="E63" s="81">
        <v>0</v>
      </c>
      <c r="F63" s="82">
        <v>0</v>
      </c>
    </row>
    <row r="64" spans="1:6" s="93" customFormat="1" ht="15.75" customHeight="1" x14ac:dyDescent="0.25">
      <c r="A64" s="103" t="s">
        <v>8</v>
      </c>
      <c r="B64" s="80" t="s">
        <v>109</v>
      </c>
      <c r="C64" s="80" t="s">
        <v>18</v>
      </c>
      <c r="D64" s="81">
        <f>общие!D239</f>
        <v>2800</v>
      </c>
      <c r="E64" s="81">
        <f>общие!E239</f>
        <v>2800</v>
      </c>
      <c r="F64" s="82">
        <f>E64/D64*100</f>
        <v>100</v>
      </c>
    </row>
    <row r="65" spans="1:7" s="93" customFormat="1" ht="15.75" customHeight="1" x14ac:dyDescent="0.25">
      <c r="A65" s="103" t="s">
        <v>7</v>
      </c>
      <c r="B65" s="80" t="s">
        <v>109</v>
      </c>
      <c r="C65" s="80" t="s">
        <v>18</v>
      </c>
      <c r="D65" s="81">
        <v>0</v>
      </c>
      <c r="E65" s="81">
        <v>0</v>
      </c>
      <c r="F65" s="82">
        <v>0</v>
      </c>
    </row>
    <row r="66" spans="1:7" s="93" customFormat="1" ht="15.75" customHeight="1" x14ac:dyDescent="0.25">
      <c r="A66" s="103" t="s">
        <v>4</v>
      </c>
      <c r="B66" s="80" t="s">
        <v>109</v>
      </c>
      <c r="C66" s="80" t="s">
        <v>18</v>
      </c>
      <c r="D66" s="81">
        <v>0</v>
      </c>
      <c r="E66" s="81">
        <v>0</v>
      </c>
      <c r="F66" s="82">
        <v>0</v>
      </c>
    </row>
    <row r="67" spans="1:7" s="93" customFormat="1" ht="15.75" customHeight="1" x14ac:dyDescent="0.25">
      <c r="A67" s="103" t="s">
        <v>5</v>
      </c>
      <c r="B67" s="80" t="s">
        <v>109</v>
      </c>
      <c r="C67" s="80" t="s">
        <v>18</v>
      </c>
      <c r="D67" s="81">
        <v>0</v>
      </c>
      <c r="E67" s="81">
        <v>0</v>
      </c>
      <c r="F67" s="82">
        <v>0</v>
      </c>
    </row>
    <row r="68" spans="1:7" s="93" customFormat="1" ht="15.75" customHeight="1" x14ac:dyDescent="0.25">
      <c r="A68" s="103" t="s">
        <v>6</v>
      </c>
      <c r="B68" s="80" t="s">
        <v>109</v>
      </c>
      <c r="C68" s="80" t="s">
        <v>18</v>
      </c>
      <c r="D68" s="81">
        <v>0</v>
      </c>
      <c r="E68" s="81">
        <v>0</v>
      </c>
      <c r="F68" s="82">
        <v>0</v>
      </c>
    </row>
    <row r="69" spans="1:7" s="93" customFormat="1" ht="15.75" customHeight="1" x14ac:dyDescent="0.25">
      <c r="A69" s="103" t="s">
        <v>11</v>
      </c>
      <c r="B69" s="80" t="s">
        <v>109</v>
      </c>
      <c r="C69" s="80" t="s">
        <v>18</v>
      </c>
      <c r="D69" s="81">
        <f>общие!D355</f>
        <v>300</v>
      </c>
      <c r="E69" s="81">
        <f>общие!E355</f>
        <v>300</v>
      </c>
      <c r="F69" s="82">
        <f>E69/D69*100</f>
        <v>100</v>
      </c>
    </row>
    <row r="70" spans="1:7" s="93" customFormat="1" ht="15.75" customHeight="1" x14ac:dyDescent="0.25">
      <c r="A70" s="103" t="s">
        <v>10</v>
      </c>
      <c r="B70" s="80" t="s">
        <v>109</v>
      </c>
      <c r="C70" s="80" t="s">
        <v>18</v>
      </c>
      <c r="D70" s="81">
        <v>0</v>
      </c>
      <c r="E70" s="81">
        <v>0</v>
      </c>
      <c r="F70" s="82">
        <v>0</v>
      </c>
    </row>
    <row r="71" spans="1:7" s="93" customFormat="1" ht="15" customHeight="1" x14ac:dyDescent="0.25">
      <c r="A71" s="105" t="s">
        <v>12</v>
      </c>
      <c r="B71" s="106" t="s">
        <v>109</v>
      </c>
      <c r="C71" s="106" t="s">
        <v>13</v>
      </c>
      <c r="D71" s="107">
        <f>D59+D60+D61+D62+D66+D67+D68+D65+D64+D63+D70+D69</f>
        <v>28680</v>
      </c>
      <c r="E71" s="107">
        <f>E59+E60+E61+E62+E66+E67+E68+E65+E64+E63+E70+E69</f>
        <v>28680</v>
      </c>
      <c r="F71" s="101">
        <f>E71/D71*100</f>
        <v>100</v>
      </c>
    </row>
    <row r="72" spans="1:7" s="98" customFormat="1" ht="17.25" customHeight="1" x14ac:dyDescent="0.25">
      <c r="A72" s="154" t="s">
        <v>22</v>
      </c>
      <c r="B72" s="154"/>
      <c r="C72" s="154"/>
      <c r="D72" s="154"/>
      <c r="E72" s="154"/>
      <c r="F72" s="154"/>
    </row>
    <row r="73" spans="1:7" ht="15.75" customHeight="1" x14ac:dyDescent="0.25">
      <c r="A73" s="103" t="s">
        <v>1</v>
      </c>
      <c r="B73" s="80">
        <v>12</v>
      </c>
      <c r="C73" s="80" t="s">
        <v>19</v>
      </c>
      <c r="D73" s="81">
        <f>D89-D8</f>
        <v>46369.3</v>
      </c>
      <c r="E73" s="81">
        <f>E89-E8</f>
        <v>45485.200000000004</v>
      </c>
      <c r="F73" s="82">
        <f>E73/D73*100</f>
        <v>98.0933505573731</v>
      </c>
      <c r="G73" s="108"/>
    </row>
    <row r="74" spans="1:7" ht="15.75" customHeight="1" x14ac:dyDescent="0.25">
      <c r="A74" s="103" t="s">
        <v>0</v>
      </c>
      <c r="B74" s="80">
        <v>12</v>
      </c>
      <c r="C74" s="80" t="s">
        <v>19</v>
      </c>
      <c r="D74" s="81">
        <f>D93-D12</f>
        <v>54757.200000000004</v>
      </c>
      <c r="E74" s="81">
        <f>E93-E12</f>
        <v>52446.3</v>
      </c>
      <c r="F74" s="82">
        <f t="shared" ref="F74:F84" si="4">E74/D74*100</f>
        <v>95.779733076198198</v>
      </c>
    </row>
    <row r="75" spans="1:7" ht="15.75" customHeight="1" x14ac:dyDescent="0.25">
      <c r="A75" s="103" t="s">
        <v>2</v>
      </c>
      <c r="B75" s="80">
        <v>14</v>
      </c>
      <c r="C75" s="80" t="s">
        <v>19</v>
      </c>
      <c r="D75" s="81">
        <f>D97-D16</f>
        <v>100792.49999999999</v>
      </c>
      <c r="E75" s="81">
        <f>E97-E16</f>
        <v>91223.599999999977</v>
      </c>
      <c r="F75" s="82">
        <f t="shared" si="4"/>
        <v>90.50633727707914</v>
      </c>
    </row>
    <row r="76" spans="1:7" ht="15.75" customHeight="1" x14ac:dyDescent="0.25">
      <c r="A76" s="104" t="s">
        <v>3</v>
      </c>
      <c r="B76" s="97">
        <v>23</v>
      </c>
      <c r="C76" s="80" t="s">
        <v>19</v>
      </c>
      <c r="D76" s="96">
        <f>D101-D20</f>
        <v>74124.3</v>
      </c>
      <c r="E76" s="96">
        <f>E101-E20</f>
        <v>64216</v>
      </c>
      <c r="F76" s="82">
        <f t="shared" si="4"/>
        <v>86.632858590232885</v>
      </c>
    </row>
    <row r="77" spans="1:7" ht="15.75" customHeight="1" x14ac:dyDescent="0.25">
      <c r="A77" s="103" t="s">
        <v>9</v>
      </c>
      <c r="B77" s="80">
        <v>19</v>
      </c>
      <c r="C77" s="80" t="s">
        <v>19</v>
      </c>
      <c r="D77" s="81">
        <f>D105-D24</f>
        <v>69222.799999999988</v>
      </c>
      <c r="E77" s="81">
        <f>E105-E24</f>
        <v>67233.7</v>
      </c>
      <c r="F77" s="82">
        <f t="shared" si="4"/>
        <v>97.126524786631009</v>
      </c>
    </row>
    <row r="78" spans="1:7" ht="15.75" customHeight="1" x14ac:dyDescent="0.25">
      <c r="A78" s="103" t="s">
        <v>8</v>
      </c>
      <c r="B78" s="80">
        <v>24</v>
      </c>
      <c r="C78" s="80" t="s">
        <v>19</v>
      </c>
      <c r="D78" s="81">
        <f>D109-D28</f>
        <v>50338.100000000013</v>
      </c>
      <c r="E78" s="81">
        <f>E109-E28</f>
        <v>48745.700000000004</v>
      </c>
      <c r="F78" s="82">
        <f t="shared" si="4"/>
        <v>96.836590971848352</v>
      </c>
    </row>
    <row r="79" spans="1:7" ht="15.75" customHeight="1" x14ac:dyDescent="0.25">
      <c r="A79" s="103" t="s">
        <v>7</v>
      </c>
      <c r="B79" s="80">
        <v>19</v>
      </c>
      <c r="C79" s="80" t="s">
        <v>19</v>
      </c>
      <c r="D79" s="81">
        <f>D113-D32</f>
        <v>79530.3</v>
      </c>
      <c r="E79" s="81">
        <f>E113-E32</f>
        <v>62739.999999999993</v>
      </c>
      <c r="F79" s="82">
        <f t="shared" si="4"/>
        <v>78.888172180917195</v>
      </c>
    </row>
    <row r="80" spans="1:7" ht="15.75" customHeight="1" x14ac:dyDescent="0.25">
      <c r="A80" s="103" t="s">
        <v>4</v>
      </c>
      <c r="B80" s="80">
        <v>19</v>
      </c>
      <c r="C80" s="80" t="s">
        <v>19</v>
      </c>
      <c r="D80" s="81">
        <f>D117-D36</f>
        <v>64865.500000000015</v>
      </c>
      <c r="E80" s="81">
        <f>E117-E36</f>
        <v>64850.100000000006</v>
      </c>
      <c r="F80" s="82">
        <f t="shared" si="4"/>
        <v>99.97625856580153</v>
      </c>
    </row>
    <row r="81" spans="1:7" ht="15.75" customHeight="1" x14ac:dyDescent="0.25">
      <c r="A81" s="103" t="s">
        <v>5</v>
      </c>
      <c r="B81" s="80">
        <v>20</v>
      </c>
      <c r="C81" s="80" t="s">
        <v>19</v>
      </c>
      <c r="D81" s="81">
        <f>D121-D40</f>
        <v>78840.799999999988</v>
      </c>
      <c r="E81" s="81">
        <f>E121-E40</f>
        <v>73178.2</v>
      </c>
      <c r="F81" s="82">
        <f t="shared" si="4"/>
        <v>92.817678156487517</v>
      </c>
    </row>
    <row r="82" spans="1:7" ht="15.75" customHeight="1" x14ac:dyDescent="0.25">
      <c r="A82" s="103" t="s">
        <v>6</v>
      </c>
      <c r="B82" s="80">
        <v>25</v>
      </c>
      <c r="C82" s="80" t="s">
        <v>19</v>
      </c>
      <c r="D82" s="81">
        <f>D125-D44</f>
        <v>313331.5</v>
      </c>
      <c r="E82" s="81">
        <f>E125-E44</f>
        <v>300510.8</v>
      </c>
      <c r="F82" s="82">
        <f t="shared" si="4"/>
        <v>95.908263293029904</v>
      </c>
    </row>
    <row r="83" spans="1:7" ht="15.75" customHeight="1" x14ac:dyDescent="0.25">
      <c r="A83" s="103" t="s">
        <v>11</v>
      </c>
      <c r="B83" s="80">
        <v>33</v>
      </c>
      <c r="C83" s="80" t="s">
        <v>19</v>
      </c>
      <c r="D83" s="81">
        <f>D129-D48</f>
        <v>401890.99999999983</v>
      </c>
      <c r="E83" s="81">
        <f>E129-E48</f>
        <v>314660.29999999993</v>
      </c>
      <c r="F83" s="82">
        <f t="shared" si="4"/>
        <v>78.294935691518361</v>
      </c>
    </row>
    <row r="84" spans="1:7" ht="15.75" customHeight="1" x14ac:dyDescent="0.25">
      <c r="A84" s="103" t="s">
        <v>10</v>
      </c>
      <c r="B84" s="80">
        <v>23</v>
      </c>
      <c r="C84" s="80" t="s">
        <v>19</v>
      </c>
      <c r="D84" s="81">
        <f>D133-D52</f>
        <v>62312.500000000007</v>
      </c>
      <c r="E84" s="81">
        <f>E133-E52</f>
        <v>58321.8</v>
      </c>
      <c r="F84" s="82">
        <f t="shared" si="4"/>
        <v>93.595667001003008</v>
      </c>
    </row>
    <row r="85" spans="1:7" s="102" customFormat="1" ht="16.5" customHeight="1" x14ac:dyDescent="0.25">
      <c r="A85" s="105" t="s">
        <v>12</v>
      </c>
      <c r="B85" s="106">
        <f>SUM(B73:B84)</f>
        <v>243</v>
      </c>
      <c r="C85" s="106" t="s">
        <v>13</v>
      </c>
      <c r="D85" s="107">
        <f>D73+D74+D75+D76+D80+D81+D82+D79+D78+D77+D84+D83</f>
        <v>1396375.7999999998</v>
      </c>
      <c r="E85" s="107">
        <f>E73+E74+E75+E76+E80+E81+E82+E79+E78+E77+E84+E83</f>
        <v>1243611.6999999997</v>
      </c>
      <c r="F85" s="101">
        <f t="shared" ref="F85:F133" si="5">E85/D85*100</f>
        <v>89.059957928231057</v>
      </c>
      <c r="G85" s="109"/>
    </row>
    <row r="86" spans="1:7" s="98" customFormat="1" ht="17.25" customHeight="1" x14ac:dyDescent="0.25">
      <c r="A86" s="154" t="s">
        <v>257</v>
      </c>
      <c r="B86" s="154"/>
      <c r="C86" s="154"/>
      <c r="D86" s="154"/>
      <c r="E86" s="154"/>
      <c r="F86" s="154"/>
    </row>
    <row r="87" spans="1:7" ht="15.75" customHeight="1" x14ac:dyDescent="0.25">
      <c r="A87" s="150" t="s">
        <v>1</v>
      </c>
      <c r="B87" s="151" t="s">
        <v>109</v>
      </c>
      <c r="C87" s="94" t="s">
        <v>130</v>
      </c>
      <c r="D87" s="81">
        <f>общие!D417</f>
        <v>0</v>
      </c>
      <c r="E87" s="81">
        <f>общие!E417</f>
        <v>0</v>
      </c>
      <c r="F87" s="82">
        <v>0</v>
      </c>
    </row>
    <row r="88" spans="1:7" ht="15.75" customHeight="1" x14ac:dyDescent="0.25">
      <c r="A88" s="150"/>
      <c r="B88" s="151"/>
      <c r="C88" s="80" t="s">
        <v>18</v>
      </c>
      <c r="D88" s="110">
        <f>общие!D418</f>
        <v>0</v>
      </c>
      <c r="E88" s="110">
        <f>общие!E418</f>
        <v>0</v>
      </c>
      <c r="F88" s="82">
        <v>0</v>
      </c>
    </row>
    <row r="89" spans="1:7" ht="15.75" customHeight="1" x14ac:dyDescent="0.25">
      <c r="A89" s="150"/>
      <c r="B89" s="151"/>
      <c r="C89" s="80" t="s">
        <v>19</v>
      </c>
      <c r="D89" s="81">
        <f>общие!D419</f>
        <v>46369.3</v>
      </c>
      <c r="E89" s="81">
        <f>общие!E419</f>
        <v>45485.200000000004</v>
      </c>
      <c r="F89" s="82">
        <f t="shared" si="5"/>
        <v>98.0933505573731</v>
      </c>
    </row>
    <row r="90" spans="1:7" s="114" customFormat="1" ht="15.75" customHeight="1" x14ac:dyDescent="0.25">
      <c r="A90" s="150"/>
      <c r="B90" s="151"/>
      <c r="C90" s="111" t="s">
        <v>21</v>
      </c>
      <c r="D90" s="112">
        <f>D88+D89+D87</f>
        <v>46369.3</v>
      </c>
      <c r="E90" s="112">
        <f>E88+E89</f>
        <v>45485.200000000004</v>
      </c>
      <c r="F90" s="113">
        <f>E90/D90*100</f>
        <v>98.0933505573731</v>
      </c>
    </row>
    <row r="91" spans="1:7" s="90" customFormat="1" ht="15.75" customHeight="1" x14ac:dyDescent="0.25">
      <c r="A91" s="150" t="s">
        <v>0</v>
      </c>
      <c r="B91" s="151" t="s">
        <v>109</v>
      </c>
      <c r="C91" s="94" t="s">
        <v>130</v>
      </c>
      <c r="D91" s="91">
        <f>общие!D421</f>
        <v>0</v>
      </c>
      <c r="E91" s="91">
        <f>общие!E421</f>
        <v>0</v>
      </c>
      <c r="F91" s="82">
        <v>0</v>
      </c>
    </row>
    <row r="92" spans="1:7" ht="15.75" customHeight="1" x14ac:dyDescent="0.25">
      <c r="A92" s="150"/>
      <c r="B92" s="151"/>
      <c r="C92" s="80" t="s">
        <v>18</v>
      </c>
      <c r="D92" s="110">
        <f>общие!D422</f>
        <v>14080</v>
      </c>
      <c r="E92" s="110">
        <f>общие!E422</f>
        <v>14080</v>
      </c>
      <c r="F92" s="82">
        <f t="shared" si="5"/>
        <v>100</v>
      </c>
    </row>
    <row r="93" spans="1:7" ht="15.75" customHeight="1" x14ac:dyDescent="0.25">
      <c r="A93" s="150"/>
      <c r="B93" s="151"/>
      <c r="C93" s="80">
        <v>0</v>
      </c>
      <c r="D93" s="81">
        <f>общие!D423</f>
        <v>54757.200000000004</v>
      </c>
      <c r="E93" s="81">
        <f>общие!E423</f>
        <v>52446.3</v>
      </c>
      <c r="F93" s="82">
        <f t="shared" si="5"/>
        <v>95.779733076198198</v>
      </c>
    </row>
    <row r="94" spans="1:7" s="114" customFormat="1" ht="15.75" customHeight="1" x14ac:dyDescent="0.25">
      <c r="A94" s="150"/>
      <c r="B94" s="151"/>
      <c r="C94" s="111" t="s">
        <v>21</v>
      </c>
      <c r="D94" s="112">
        <f>D92+D93+D91</f>
        <v>68837.200000000012</v>
      </c>
      <c r="E94" s="112">
        <f>E92+E93+E91</f>
        <v>66526.3</v>
      </c>
      <c r="F94" s="113">
        <f>E94/D94*100</f>
        <v>96.642948870668761</v>
      </c>
    </row>
    <row r="95" spans="1:7" s="92" customFormat="1" ht="15.75" customHeight="1" x14ac:dyDescent="0.25">
      <c r="A95" s="150" t="s">
        <v>2</v>
      </c>
      <c r="B95" s="151" t="s">
        <v>109</v>
      </c>
      <c r="C95" s="94" t="s">
        <v>130</v>
      </c>
      <c r="D95" s="91">
        <f>общие!D425</f>
        <v>0</v>
      </c>
      <c r="E95" s="91">
        <f>общие!E425</f>
        <v>0</v>
      </c>
      <c r="F95" s="82">
        <v>0</v>
      </c>
    </row>
    <row r="96" spans="1:7" ht="15.75" customHeight="1" x14ac:dyDescent="0.25">
      <c r="A96" s="150"/>
      <c r="B96" s="151"/>
      <c r="C96" s="80" t="s">
        <v>18</v>
      </c>
      <c r="D96" s="91">
        <f>общие!D426</f>
        <v>45546.299999999996</v>
      </c>
      <c r="E96" s="91">
        <f>общие!E426</f>
        <v>45546.299999999996</v>
      </c>
      <c r="F96" s="82">
        <f t="shared" si="5"/>
        <v>100</v>
      </c>
    </row>
    <row r="97" spans="1:6" ht="15.75" customHeight="1" x14ac:dyDescent="0.25">
      <c r="A97" s="150"/>
      <c r="B97" s="151"/>
      <c r="C97" s="80" t="s">
        <v>19</v>
      </c>
      <c r="D97" s="91">
        <f>общие!D427</f>
        <v>104432.19999999998</v>
      </c>
      <c r="E97" s="91">
        <f>общие!E427</f>
        <v>94863.299999999974</v>
      </c>
      <c r="F97" s="82">
        <f t="shared" si="5"/>
        <v>90.837213043486571</v>
      </c>
    </row>
    <row r="98" spans="1:6" s="114" customFormat="1" ht="15.75" customHeight="1" x14ac:dyDescent="0.25">
      <c r="A98" s="150"/>
      <c r="B98" s="151"/>
      <c r="C98" s="111" t="s">
        <v>21</v>
      </c>
      <c r="D98" s="112">
        <f>D96+D97+D95</f>
        <v>149978.49999999997</v>
      </c>
      <c r="E98" s="112">
        <f>E96+E97+E95</f>
        <v>140409.59999999998</v>
      </c>
      <c r="F98" s="113">
        <f>E98/D98*100</f>
        <v>93.619818840700503</v>
      </c>
    </row>
    <row r="99" spans="1:6" s="90" customFormat="1" ht="15.75" customHeight="1" x14ac:dyDescent="0.25">
      <c r="A99" s="155" t="s">
        <v>3</v>
      </c>
      <c r="B99" s="151" t="s">
        <v>109</v>
      </c>
      <c r="C99" s="94" t="s">
        <v>130</v>
      </c>
      <c r="D99" s="91">
        <f>общие!D429</f>
        <v>0</v>
      </c>
      <c r="E99" s="91">
        <f>общие!E429</f>
        <v>0</v>
      </c>
      <c r="F99" s="82">
        <v>0</v>
      </c>
    </row>
    <row r="100" spans="1:6" ht="15.75" customHeight="1" x14ac:dyDescent="0.25">
      <c r="A100" s="155"/>
      <c r="B100" s="151"/>
      <c r="C100" s="80" t="s">
        <v>18</v>
      </c>
      <c r="D100" s="91">
        <f>общие!D430</f>
        <v>0</v>
      </c>
      <c r="E100" s="91">
        <f>общие!E430</f>
        <v>0</v>
      </c>
      <c r="F100" s="82">
        <v>0</v>
      </c>
    </row>
    <row r="101" spans="1:6" ht="15.75" customHeight="1" x14ac:dyDescent="0.25">
      <c r="A101" s="155"/>
      <c r="B101" s="151"/>
      <c r="C101" s="80" t="s">
        <v>19</v>
      </c>
      <c r="D101" s="91">
        <f>общие!D431</f>
        <v>74124.3</v>
      </c>
      <c r="E101" s="91">
        <f>общие!E431</f>
        <v>64216</v>
      </c>
      <c r="F101" s="82">
        <f t="shared" si="5"/>
        <v>86.632858590232885</v>
      </c>
    </row>
    <row r="102" spans="1:6" s="114" customFormat="1" ht="15.75" customHeight="1" x14ac:dyDescent="0.25">
      <c r="A102" s="155"/>
      <c r="B102" s="151"/>
      <c r="C102" s="111" t="s">
        <v>21</v>
      </c>
      <c r="D102" s="112">
        <f>D100+D101+D99</f>
        <v>74124.3</v>
      </c>
      <c r="E102" s="112">
        <f>E100+E101+E99</f>
        <v>64216</v>
      </c>
      <c r="F102" s="113">
        <f>E102/D102*100</f>
        <v>86.632858590232885</v>
      </c>
    </row>
    <row r="103" spans="1:6" s="90" customFormat="1" ht="15.75" customHeight="1" x14ac:dyDescent="0.25">
      <c r="A103" s="150" t="s">
        <v>9</v>
      </c>
      <c r="B103" s="151" t="s">
        <v>109</v>
      </c>
      <c r="C103" s="94" t="s">
        <v>130</v>
      </c>
      <c r="D103" s="91">
        <f>общие!D437</f>
        <v>2340</v>
      </c>
      <c r="E103" s="91">
        <f>общие!E437</f>
        <v>2340</v>
      </c>
      <c r="F103" s="82">
        <f t="shared" si="5"/>
        <v>100</v>
      </c>
    </row>
    <row r="104" spans="1:6" s="93" customFormat="1" ht="15.75" customHeight="1" x14ac:dyDescent="0.25">
      <c r="A104" s="150"/>
      <c r="B104" s="151"/>
      <c r="C104" s="80" t="s">
        <v>18</v>
      </c>
      <c r="D104" s="91">
        <f>общие!D438</f>
        <v>2272.6</v>
      </c>
      <c r="E104" s="91">
        <f>общие!E438</f>
        <v>2272.6</v>
      </c>
      <c r="F104" s="82">
        <f t="shared" si="5"/>
        <v>100</v>
      </c>
    </row>
    <row r="105" spans="1:6" s="93" customFormat="1" ht="15.75" customHeight="1" x14ac:dyDescent="0.25">
      <c r="A105" s="150"/>
      <c r="B105" s="151"/>
      <c r="C105" s="80" t="s">
        <v>19</v>
      </c>
      <c r="D105" s="91">
        <f>общие!D439</f>
        <v>70569.399999999994</v>
      </c>
      <c r="E105" s="91">
        <f>общие!E439</f>
        <v>68560.7</v>
      </c>
      <c r="F105" s="82">
        <f t="shared" si="5"/>
        <v>97.15358214750303</v>
      </c>
    </row>
    <row r="106" spans="1:6" s="93" customFormat="1" ht="15.75" customHeight="1" x14ac:dyDescent="0.25">
      <c r="A106" s="150"/>
      <c r="B106" s="151"/>
      <c r="C106" s="111" t="s">
        <v>21</v>
      </c>
      <c r="D106" s="112">
        <f>D104+D105+D103</f>
        <v>75182</v>
      </c>
      <c r="E106" s="112">
        <f>E104+E105+E103</f>
        <v>73173.3</v>
      </c>
      <c r="F106" s="113">
        <f>E106/D106*100</f>
        <v>97.328216860418721</v>
      </c>
    </row>
    <row r="107" spans="1:6" s="90" customFormat="1" ht="15.75" customHeight="1" x14ac:dyDescent="0.25">
      <c r="A107" s="150" t="s">
        <v>8</v>
      </c>
      <c r="B107" s="151" t="s">
        <v>109</v>
      </c>
      <c r="C107" s="94" t="s">
        <v>130</v>
      </c>
      <c r="D107" s="91">
        <f>общие!D433</f>
        <v>0</v>
      </c>
      <c r="E107" s="91">
        <f>общие!E433</f>
        <v>0</v>
      </c>
      <c r="F107" s="82">
        <v>0</v>
      </c>
    </row>
    <row r="108" spans="1:6" s="93" customFormat="1" ht="15.75" customHeight="1" x14ac:dyDescent="0.25">
      <c r="A108" s="150"/>
      <c r="B108" s="151"/>
      <c r="C108" s="80" t="s">
        <v>18</v>
      </c>
      <c r="D108" s="91">
        <f>общие!D434</f>
        <v>3855.8</v>
      </c>
      <c r="E108" s="91">
        <f>общие!E434</f>
        <v>3855.8</v>
      </c>
      <c r="F108" s="82">
        <f t="shared" si="5"/>
        <v>100</v>
      </c>
    </row>
    <row r="109" spans="1:6" s="93" customFormat="1" ht="15.75" customHeight="1" x14ac:dyDescent="0.25">
      <c r="A109" s="150"/>
      <c r="B109" s="151"/>
      <c r="C109" s="80" t="s">
        <v>19</v>
      </c>
      <c r="D109" s="91">
        <f>общие!D435</f>
        <v>50738.30000000001</v>
      </c>
      <c r="E109" s="91">
        <f>общие!E435</f>
        <v>49145.9</v>
      </c>
      <c r="F109" s="82">
        <f t="shared" si="5"/>
        <v>96.861542463976903</v>
      </c>
    </row>
    <row r="110" spans="1:6" s="93" customFormat="1" ht="15.75" customHeight="1" x14ac:dyDescent="0.25">
      <c r="A110" s="150"/>
      <c r="B110" s="151"/>
      <c r="C110" s="111" t="s">
        <v>21</v>
      </c>
      <c r="D110" s="112">
        <f>D108+D109+D107</f>
        <v>54594.100000000013</v>
      </c>
      <c r="E110" s="112">
        <f>E108+E109+E107</f>
        <v>53001.700000000004</v>
      </c>
      <c r="F110" s="113">
        <f>E110/D110*100</f>
        <v>97.083201298308779</v>
      </c>
    </row>
    <row r="111" spans="1:6" s="90" customFormat="1" ht="15.75" customHeight="1" x14ac:dyDescent="0.25">
      <c r="A111" s="150" t="s">
        <v>7</v>
      </c>
      <c r="B111" s="151" t="s">
        <v>109</v>
      </c>
      <c r="C111" s="94" t="s">
        <v>130</v>
      </c>
      <c r="D111" s="91">
        <f>общие!D441</f>
        <v>0</v>
      </c>
      <c r="E111" s="91">
        <f>общие!E441</f>
        <v>0</v>
      </c>
      <c r="F111" s="82">
        <v>0</v>
      </c>
    </row>
    <row r="112" spans="1:6" s="93" customFormat="1" ht="15.75" customHeight="1" x14ac:dyDescent="0.25">
      <c r="A112" s="150"/>
      <c r="B112" s="151"/>
      <c r="C112" s="80" t="s">
        <v>18</v>
      </c>
      <c r="D112" s="91">
        <f>общие!D442</f>
        <v>10446.200000000001</v>
      </c>
      <c r="E112" s="91">
        <f>общие!E442</f>
        <v>0</v>
      </c>
      <c r="F112" s="82">
        <f t="shared" si="5"/>
        <v>0</v>
      </c>
    </row>
    <row r="113" spans="1:6" s="93" customFormat="1" ht="15.75" customHeight="1" x14ac:dyDescent="0.25">
      <c r="A113" s="150"/>
      <c r="B113" s="151"/>
      <c r="C113" s="80" t="s">
        <v>19</v>
      </c>
      <c r="D113" s="91">
        <f>общие!D443</f>
        <v>79995.600000000006</v>
      </c>
      <c r="E113" s="91">
        <f>общие!E443</f>
        <v>62739.999999999993</v>
      </c>
      <c r="F113" s="82">
        <f t="shared" si="5"/>
        <v>78.429313612248663</v>
      </c>
    </row>
    <row r="114" spans="1:6" s="93" customFormat="1" ht="15.75" customHeight="1" x14ac:dyDescent="0.25">
      <c r="A114" s="150"/>
      <c r="B114" s="151"/>
      <c r="C114" s="111" t="s">
        <v>21</v>
      </c>
      <c r="D114" s="112">
        <f>D112+D113+D111</f>
        <v>90441.8</v>
      </c>
      <c r="E114" s="112">
        <f>E112+E113+E111</f>
        <v>62739.999999999993</v>
      </c>
      <c r="F114" s="113">
        <f>E114/D114*100</f>
        <v>69.370578648368337</v>
      </c>
    </row>
    <row r="115" spans="1:6" s="90" customFormat="1" ht="15.75" customHeight="1" x14ac:dyDescent="0.25">
      <c r="A115" s="150" t="s">
        <v>4</v>
      </c>
      <c r="B115" s="151" t="s">
        <v>109</v>
      </c>
      <c r="C115" s="94" t="s">
        <v>130</v>
      </c>
      <c r="D115" s="91">
        <f>общие!D445</f>
        <v>0</v>
      </c>
      <c r="E115" s="91">
        <f>общие!E445</f>
        <v>0</v>
      </c>
      <c r="F115" s="82">
        <v>0</v>
      </c>
    </row>
    <row r="116" spans="1:6" ht="15.75" customHeight="1" x14ac:dyDescent="0.25">
      <c r="A116" s="150"/>
      <c r="B116" s="151"/>
      <c r="C116" s="80" t="s">
        <v>18</v>
      </c>
      <c r="D116" s="91">
        <f>общие!D446</f>
        <v>531.1</v>
      </c>
      <c r="E116" s="91">
        <f>общие!E446</f>
        <v>531.1</v>
      </c>
      <c r="F116" s="82">
        <f t="shared" si="5"/>
        <v>100</v>
      </c>
    </row>
    <row r="117" spans="1:6" ht="15.75" customHeight="1" x14ac:dyDescent="0.25">
      <c r="A117" s="150"/>
      <c r="B117" s="151"/>
      <c r="C117" s="80" t="s">
        <v>19</v>
      </c>
      <c r="D117" s="91">
        <f>общие!D447</f>
        <v>64865.500000000015</v>
      </c>
      <c r="E117" s="91">
        <f>общие!E447</f>
        <v>64850.100000000006</v>
      </c>
      <c r="F117" s="82">
        <f t="shared" si="5"/>
        <v>99.97625856580153</v>
      </c>
    </row>
    <row r="118" spans="1:6" s="114" customFormat="1" ht="18" customHeight="1" x14ac:dyDescent="0.25">
      <c r="A118" s="150"/>
      <c r="B118" s="151"/>
      <c r="C118" s="111" t="s">
        <v>21</v>
      </c>
      <c r="D118" s="112">
        <f>D116+D117+D115</f>
        <v>65396.600000000013</v>
      </c>
      <c r="E118" s="112">
        <f>E116+E117+E115</f>
        <v>65381.200000000004</v>
      </c>
      <c r="F118" s="113">
        <f>E118/D118*100</f>
        <v>99.976451375147931</v>
      </c>
    </row>
    <row r="119" spans="1:6" s="92" customFormat="1" ht="15.75" customHeight="1" x14ac:dyDescent="0.25">
      <c r="A119" s="150" t="s">
        <v>5</v>
      </c>
      <c r="B119" s="151" t="s">
        <v>109</v>
      </c>
      <c r="C119" s="94" t="s">
        <v>130</v>
      </c>
      <c r="D119" s="91">
        <f>общие!D449</f>
        <v>0</v>
      </c>
      <c r="E119" s="91">
        <f>общие!E449</f>
        <v>0</v>
      </c>
      <c r="F119" s="82">
        <v>0</v>
      </c>
    </row>
    <row r="120" spans="1:6" ht="15.75" customHeight="1" x14ac:dyDescent="0.25">
      <c r="A120" s="150"/>
      <c r="B120" s="151"/>
      <c r="C120" s="97" t="s">
        <v>18</v>
      </c>
      <c r="D120" s="115">
        <f>общие!D450</f>
        <v>0</v>
      </c>
      <c r="E120" s="115">
        <f>общие!E450</f>
        <v>0</v>
      </c>
      <c r="F120" s="82">
        <v>0</v>
      </c>
    </row>
    <row r="121" spans="1:6" ht="15.75" customHeight="1" x14ac:dyDescent="0.25">
      <c r="A121" s="150"/>
      <c r="B121" s="151"/>
      <c r="C121" s="80" t="s">
        <v>19</v>
      </c>
      <c r="D121" s="81">
        <f>общие!D451</f>
        <v>78840.799999999988</v>
      </c>
      <c r="E121" s="81">
        <f>общие!E451</f>
        <v>73178.2</v>
      </c>
      <c r="F121" s="82">
        <f t="shared" si="5"/>
        <v>92.817678156487517</v>
      </c>
    </row>
    <row r="122" spans="1:6" s="114" customFormat="1" ht="15.75" customHeight="1" x14ac:dyDescent="0.25">
      <c r="A122" s="150"/>
      <c r="B122" s="151"/>
      <c r="C122" s="111" t="s">
        <v>21</v>
      </c>
      <c r="D122" s="112">
        <f>D119+D120+D121</f>
        <v>78840.799999999988</v>
      </c>
      <c r="E122" s="112">
        <f>E119+E120+E121</f>
        <v>73178.2</v>
      </c>
      <c r="F122" s="113">
        <f>E122/D122*100</f>
        <v>92.817678156487517</v>
      </c>
    </row>
    <row r="123" spans="1:6" s="90" customFormat="1" ht="15.75" customHeight="1" x14ac:dyDescent="0.25">
      <c r="A123" s="150" t="s">
        <v>6</v>
      </c>
      <c r="B123" s="151" t="s">
        <v>109</v>
      </c>
      <c r="C123" s="94" t="s">
        <v>130</v>
      </c>
      <c r="D123" s="91">
        <f>общие!D453</f>
        <v>0</v>
      </c>
      <c r="E123" s="91">
        <f>общие!E453</f>
        <v>0</v>
      </c>
      <c r="F123" s="82">
        <v>0</v>
      </c>
    </row>
    <row r="124" spans="1:6" ht="15.75" customHeight="1" x14ac:dyDescent="0.25">
      <c r="A124" s="150"/>
      <c r="B124" s="151"/>
      <c r="C124" s="80" t="s">
        <v>18</v>
      </c>
      <c r="D124" s="91">
        <f>общие!D454</f>
        <v>212.5</v>
      </c>
      <c r="E124" s="91">
        <f>общие!E454</f>
        <v>212.5</v>
      </c>
      <c r="F124" s="82">
        <f t="shared" si="5"/>
        <v>100</v>
      </c>
    </row>
    <row r="125" spans="1:6" ht="15.75" customHeight="1" x14ac:dyDescent="0.25">
      <c r="A125" s="150"/>
      <c r="B125" s="151"/>
      <c r="C125" s="80" t="s">
        <v>19</v>
      </c>
      <c r="D125" s="91">
        <f>общие!D455</f>
        <v>313331.5</v>
      </c>
      <c r="E125" s="91">
        <f>общие!E455</f>
        <v>300510.8</v>
      </c>
      <c r="F125" s="82">
        <f t="shared" si="5"/>
        <v>95.908263293029904</v>
      </c>
    </row>
    <row r="126" spans="1:6" s="114" customFormat="1" ht="15.75" customHeight="1" x14ac:dyDescent="0.25">
      <c r="A126" s="150"/>
      <c r="B126" s="151"/>
      <c r="C126" s="111" t="s">
        <v>21</v>
      </c>
      <c r="D126" s="112">
        <f>D124+D125+D123</f>
        <v>313544</v>
      </c>
      <c r="E126" s="112">
        <f>E124+E125+E123</f>
        <v>300723.3</v>
      </c>
      <c r="F126" s="113">
        <f>E126/D126*100</f>
        <v>95.911036409562939</v>
      </c>
    </row>
    <row r="127" spans="1:6" s="114" customFormat="1" ht="15.75" customHeight="1" x14ac:dyDescent="0.25">
      <c r="A127" s="150" t="s">
        <v>11</v>
      </c>
      <c r="B127" s="151" t="s">
        <v>109</v>
      </c>
      <c r="C127" s="94" t="s">
        <v>130</v>
      </c>
      <c r="D127" s="110">
        <f>общие!D461</f>
        <v>109850</v>
      </c>
      <c r="E127" s="110">
        <f>общие!E461</f>
        <v>93662.7</v>
      </c>
      <c r="F127" s="82">
        <f t="shared" si="5"/>
        <v>85.264178425125166</v>
      </c>
    </row>
    <row r="128" spans="1:6" ht="15.75" customHeight="1" x14ac:dyDescent="0.25">
      <c r="A128" s="150"/>
      <c r="B128" s="151"/>
      <c r="C128" s="80" t="s">
        <v>18</v>
      </c>
      <c r="D128" s="110">
        <f>общие!D462</f>
        <v>9582.1999999999989</v>
      </c>
      <c r="E128" s="110">
        <f>общие!E462</f>
        <v>8160.2000000000007</v>
      </c>
      <c r="F128" s="82">
        <f t="shared" si="5"/>
        <v>85.159984137254511</v>
      </c>
    </row>
    <row r="129" spans="1:6" ht="15.75" customHeight="1" x14ac:dyDescent="0.25">
      <c r="A129" s="150"/>
      <c r="B129" s="151"/>
      <c r="C129" s="80" t="s">
        <v>19</v>
      </c>
      <c r="D129" s="81">
        <f>общие!D463</f>
        <v>410894.49999999983</v>
      </c>
      <c r="E129" s="81">
        <f>общие!E463</f>
        <v>322809.19999999995</v>
      </c>
      <c r="F129" s="82">
        <f t="shared" si="5"/>
        <v>78.562550727741581</v>
      </c>
    </row>
    <row r="130" spans="1:6" s="114" customFormat="1" ht="15.75" customHeight="1" x14ac:dyDescent="0.25">
      <c r="A130" s="150"/>
      <c r="B130" s="151"/>
      <c r="C130" s="111" t="s">
        <v>21</v>
      </c>
      <c r="D130" s="112">
        <f>D128+D129+D127</f>
        <v>530326.69999999984</v>
      </c>
      <c r="E130" s="112">
        <f>E128+E129+E127</f>
        <v>424632.1</v>
      </c>
      <c r="F130" s="113">
        <f>E130/D130*100</f>
        <v>80.069907851141579</v>
      </c>
    </row>
    <row r="131" spans="1:6" s="92" customFormat="1" ht="15.75" customHeight="1" x14ac:dyDescent="0.25">
      <c r="A131" s="150" t="s">
        <v>10</v>
      </c>
      <c r="B131" s="151" t="s">
        <v>109</v>
      </c>
      <c r="C131" s="94" t="s">
        <v>130</v>
      </c>
      <c r="D131" s="91">
        <f>общие!D457</f>
        <v>0</v>
      </c>
      <c r="E131" s="91">
        <f>общие!E457</f>
        <v>0</v>
      </c>
      <c r="F131" s="82">
        <v>0</v>
      </c>
    </row>
    <row r="132" spans="1:6" ht="15.75" customHeight="1" x14ac:dyDescent="0.25">
      <c r="A132" s="150"/>
      <c r="B132" s="151"/>
      <c r="C132" s="80" t="s">
        <v>18</v>
      </c>
      <c r="D132" s="110">
        <f>общие!D458</f>
        <v>0</v>
      </c>
      <c r="E132" s="110">
        <f>общие!E458</f>
        <v>0</v>
      </c>
      <c r="F132" s="82">
        <v>0</v>
      </c>
    </row>
    <row r="133" spans="1:6" ht="15.75" customHeight="1" x14ac:dyDescent="0.25">
      <c r="A133" s="150"/>
      <c r="B133" s="151"/>
      <c r="C133" s="80" t="s">
        <v>19</v>
      </c>
      <c r="D133" s="81">
        <f>общие!D459</f>
        <v>62312.500000000007</v>
      </c>
      <c r="E133" s="81">
        <f>общие!E459</f>
        <v>58321.8</v>
      </c>
      <c r="F133" s="82">
        <f t="shared" si="5"/>
        <v>93.595667001003008</v>
      </c>
    </row>
    <row r="134" spans="1:6" s="114" customFormat="1" ht="15.75" customHeight="1" x14ac:dyDescent="0.25">
      <c r="A134" s="150"/>
      <c r="B134" s="151"/>
      <c r="C134" s="111" t="s">
        <v>21</v>
      </c>
      <c r="D134" s="112">
        <f>D131+D132+D133</f>
        <v>62312.500000000007</v>
      </c>
      <c r="E134" s="112">
        <f>E131+E132+E133</f>
        <v>58321.8</v>
      </c>
      <c r="F134" s="113">
        <f t="shared" ref="F134:F138" si="6">E134/D134*100</f>
        <v>93.595667001003008</v>
      </c>
    </row>
    <row r="135" spans="1:6" s="114" customFormat="1" ht="15.75" customHeight="1" x14ac:dyDescent="0.25">
      <c r="A135" s="148" t="s">
        <v>114</v>
      </c>
      <c r="B135" s="149">
        <f>B85+B54</f>
        <v>250</v>
      </c>
      <c r="C135" s="86" t="s">
        <v>130</v>
      </c>
      <c r="D135" s="87">
        <f>D87+D91+D95+D99+D103+D107+D111+D115+D119+D123+D127+D131</f>
        <v>112190</v>
      </c>
      <c r="E135" s="87">
        <f>E87+E91+E95+E99+E103+E107+E111+E115+E119+E123+E127+E131</f>
        <v>96002.7</v>
      </c>
      <c r="F135" s="88">
        <f t="shared" si="6"/>
        <v>85.57153043943309</v>
      </c>
    </row>
    <row r="136" spans="1:6" s="89" customFormat="1" ht="15.75" customHeight="1" x14ac:dyDescent="0.25">
      <c r="A136" s="148"/>
      <c r="B136" s="149"/>
      <c r="C136" s="86" t="s">
        <v>18</v>
      </c>
      <c r="D136" s="87">
        <f>D88+D92+D96+D100+D104+D108+D112+D116+D120+D124+D128+D132</f>
        <v>86526.7</v>
      </c>
      <c r="E136" s="87">
        <f>E88+E92+E96+E100+E116+E120+E124+E112+E108+E104+E132+E128</f>
        <v>74658.5</v>
      </c>
      <c r="F136" s="88">
        <f t="shared" si="6"/>
        <v>86.283771367681879</v>
      </c>
    </row>
    <row r="137" spans="1:6" s="89" customFormat="1" ht="15.75" customHeight="1" x14ac:dyDescent="0.25">
      <c r="A137" s="148"/>
      <c r="B137" s="149"/>
      <c r="C137" s="86" t="s">
        <v>19</v>
      </c>
      <c r="D137" s="87">
        <f>D89+D93+D97+D101+D105+D109+D113+D117+D121+D125+D129+D133</f>
        <v>1411231.0999999999</v>
      </c>
      <c r="E137" s="87">
        <f>E89+E93+E97+E101+E117+E121+E125+E113+E109+E105+E133+E129</f>
        <v>1257127.5</v>
      </c>
      <c r="F137" s="88">
        <f t="shared" si="6"/>
        <v>89.080200967793317</v>
      </c>
    </row>
    <row r="138" spans="1:6" s="89" customFormat="1" ht="15.75" customHeight="1" x14ac:dyDescent="0.25">
      <c r="A138" s="148"/>
      <c r="B138" s="149"/>
      <c r="C138" s="86" t="s">
        <v>21</v>
      </c>
      <c r="D138" s="87">
        <f>D135+D136+D137</f>
        <v>1609947.7999999998</v>
      </c>
      <c r="E138" s="87">
        <f>E135+E136+E137</f>
        <v>1427788.7</v>
      </c>
      <c r="F138" s="88">
        <f t="shared" si="6"/>
        <v>88.685403340406438</v>
      </c>
    </row>
  </sheetData>
  <mergeCells count="57">
    <mergeCell ref="A115:A118"/>
    <mergeCell ref="A123:A126"/>
    <mergeCell ref="B123:B126"/>
    <mergeCell ref="B87:B90"/>
    <mergeCell ref="A87:A90"/>
    <mergeCell ref="B91:B94"/>
    <mergeCell ref="A91:A94"/>
    <mergeCell ref="B95:B98"/>
    <mergeCell ref="A95:A98"/>
    <mergeCell ref="B119:B122"/>
    <mergeCell ref="A119:A122"/>
    <mergeCell ref="B30:B33"/>
    <mergeCell ref="A30:A33"/>
    <mergeCell ref="A34:A37"/>
    <mergeCell ref="B34:B37"/>
    <mergeCell ref="B42:B45"/>
    <mergeCell ref="A42:A45"/>
    <mergeCell ref="A38:A41"/>
    <mergeCell ref="B38:B41"/>
    <mergeCell ref="A6:A9"/>
    <mergeCell ref="B6:B9"/>
    <mergeCell ref="B10:B13"/>
    <mergeCell ref="A10:A13"/>
    <mergeCell ref="B14:B17"/>
    <mergeCell ref="A14:A17"/>
    <mergeCell ref="A1:F1"/>
    <mergeCell ref="A5:F5"/>
    <mergeCell ref="B103:B106"/>
    <mergeCell ref="A103:A106"/>
    <mergeCell ref="B107:B110"/>
    <mergeCell ref="A107:A110"/>
    <mergeCell ref="A50:A53"/>
    <mergeCell ref="B50:B53"/>
    <mergeCell ref="A72:F72"/>
    <mergeCell ref="A58:F58"/>
    <mergeCell ref="B18:B21"/>
    <mergeCell ref="A18:A21"/>
    <mergeCell ref="B22:B25"/>
    <mergeCell ref="A22:A25"/>
    <mergeCell ref="A26:A29"/>
    <mergeCell ref="B26:B29"/>
    <mergeCell ref="A135:A138"/>
    <mergeCell ref="B135:B138"/>
    <mergeCell ref="A46:A49"/>
    <mergeCell ref="B46:B49"/>
    <mergeCell ref="A127:A130"/>
    <mergeCell ref="B127:B130"/>
    <mergeCell ref="B54:B57"/>
    <mergeCell ref="A54:A57"/>
    <mergeCell ref="A86:F86"/>
    <mergeCell ref="B99:B102"/>
    <mergeCell ref="A99:A102"/>
    <mergeCell ref="A131:A134"/>
    <mergeCell ref="B131:B134"/>
    <mergeCell ref="B111:B114"/>
    <mergeCell ref="A111:A114"/>
    <mergeCell ref="B115:B118"/>
  </mergeCells>
  <phoneticPr fontId="0" type="noConversion"/>
  <pageMargins left="0.78740157480314965" right="0.78740157480314965" top="1.1811023622047245" bottom="0.39370078740157483" header="0.31496062992125984" footer="0.31496062992125984"/>
  <pageSetup paperSize="9" scale="78" orientation="landscape" r:id="rId1"/>
  <headerFooter differentFirst="1"/>
  <rowBreaks count="4" manualBreakCount="4">
    <brk id="24" max="5" man="1"/>
    <brk id="49" max="5" man="1"/>
    <brk id="73" max="5" man="1"/>
    <brk id="13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8"/>
  <sheetViews>
    <sheetView view="pageBreakPreview" zoomScale="55" zoomScaleNormal="100" zoomScaleSheetLayoutView="55" workbookViewId="0">
      <selection activeCell="B480" sqref="B480"/>
    </sheetView>
  </sheetViews>
  <sheetFormatPr defaultColWidth="15.5703125" defaultRowHeight="26.25" x14ac:dyDescent="0.25"/>
  <cols>
    <col min="1" max="1" width="35.5703125" style="53" customWidth="1"/>
    <col min="2" max="2" width="114" style="53" customWidth="1"/>
    <col min="3" max="3" width="28.85546875" style="3" customWidth="1"/>
    <col min="4" max="5" width="22.7109375" style="39" customWidth="1"/>
    <col min="6" max="6" width="27.85546875" style="26" customWidth="1"/>
    <col min="7" max="7" width="127.28515625" style="3" customWidth="1"/>
    <col min="8" max="8" width="36" style="21" customWidth="1"/>
    <col min="9" max="9" width="15.5703125" style="21"/>
    <col min="10" max="10" width="15.5703125" style="3" customWidth="1"/>
    <col min="11" max="16384" width="15.5703125" style="3"/>
  </cols>
  <sheetData>
    <row r="1" spans="1:9" ht="60.75" customHeight="1" x14ac:dyDescent="0.25">
      <c r="A1" s="187" t="s">
        <v>400</v>
      </c>
      <c r="B1" s="187"/>
      <c r="C1" s="187"/>
      <c r="D1" s="187"/>
      <c r="E1" s="187"/>
      <c r="F1" s="187"/>
      <c r="G1" s="187"/>
    </row>
    <row r="2" spans="1:9" ht="27.75" customHeight="1" x14ac:dyDescent="0.25">
      <c r="A2" s="1"/>
      <c r="B2" s="1"/>
      <c r="C2" s="57"/>
      <c r="D2" s="11"/>
      <c r="E2" s="11"/>
      <c r="F2" s="2"/>
    </row>
    <row r="3" spans="1:9" ht="128.25" customHeight="1" x14ac:dyDescent="0.25">
      <c r="A3" s="46" t="s">
        <v>15</v>
      </c>
      <c r="B3" s="46" t="s">
        <v>182</v>
      </c>
      <c r="C3" s="46" t="s">
        <v>16</v>
      </c>
      <c r="D3" s="12" t="s">
        <v>102</v>
      </c>
      <c r="E3" s="12" t="s">
        <v>184</v>
      </c>
      <c r="F3" s="55" t="s">
        <v>20</v>
      </c>
      <c r="G3" s="46" t="s">
        <v>103</v>
      </c>
    </row>
    <row r="4" spans="1:9" s="22" customFormat="1" ht="27" customHeight="1" x14ac:dyDescent="0.25">
      <c r="A4" s="4">
        <v>1</v>
      </c>
      <c r="B4" s="4">
        <v>2</v>
      </c>
      <c r="C4" s="4">
        <v>3</v>
      </c>
      <c r="D4" s="4">
        <v>4</v>
      </c>
      <c r="E4" s="4">
        <v>5</v>
      </c>
      <c r="F4" s="4">
        <v>6</v>
      </c>
      <c r="G4" s="4">
        <v>7</v>
      </c>
      <c r="H4" s="23"/>
      <c r="I4" s="23"/>
    </row>
    <row r="5" spans="1:9" s="24" customFormat="1" ht="32.25" customHeight="1" x14ac:dyDescent="0.25">
      <c r="A5" s="189" t="s">
        <v>167</v>
      </c>
      <c r="B5" s="189"/>
      <c r="C5" s="189"/>
      <c r="D5" s="189"/>
      <c r="E5" s="189"/>
      <c r="F5" s="189"/>
      <c r="G5" s="189"/>
      <c r="H5" s="25"/>
      <c r="I5" s="25"/>
    </row>
    <row r="6" spans="1:9" ht="83.25" customHeight="1" x14ac:dyDescent="0.25">
      <c r="A6" s="170" t="s">
        <v>23</v>
      </c>
      <c r="B6" s="52" t="s">
        <v>36</v>
      </c>
      <c r="C6" s="46" t="s">
        <v>19</v>
      </c>
      <c r="D6" s="12">
        <v>7626.1</v>
      </c>
      <c r="E6" s="12">
        <v>7626.1</v>
      </c>
      <c r="F6" s="55">
        <f>E6/D6*100</f>
        <v>100</v>
      </c>
      <c r="G6" s="46" t="s">
        <v>263</v>
      </c>
    </row>
    <row r="7" spans="1:9" ht="53.25" customHeight="1" x14ac:dyDescent="0.25">
      <c r="A7" s="170"/>
      <c r="B7" s="52" t="s">
        <v>265</v>
      </c>
      <c r="C7" s="46" t="s">
        <v>19</v>
      </c>
      <c r="D7" s="12">
        <v>311.5</v>
      </c>
      <c r="E7" s="12">
        <v>311.5</v>
      </c>
      <c r="F7" s="55">
        <f t="shared" ref="F7:F65" si="0">E7/D7*100</f>
        <v>100</v>
      </c>
      <c r="G7" s="46" t="s">
        <v>445</v>
      </c>
    </row>
    <row r="8" spans="1:9" ht="107.25" customHeight="1" x14ac:dyDescent="0.25">
      <c r="A8" s="170"/>
      <c r="B8" s="52" t="s">
        <v>37</v>
      </c>
      <c r="C8" s="46" t="s">
        <v>19</v>
      </c>
      <c r="D8" s="12">
        <v>344</v>
      </c>
      <c r="E8" s="12">
        <v>344</v>
      </c>
      <c r="F8" s="55">
        <f t="shared" si="0"/>
        <v>100</v>
      </c>
      <c r="G8" s="46" t="s">
        <v>446</v>
      </c>
    </row>
    <row r="9" spans="1:9" ht="111" customHeight="1" x14ac:dyDescent="0.25">
      <c r="A9" s="170"/>
      <c r="B9" s="52" t="s">
        <v>44</v>
      </c>
      <c r="C9" s="46" t="s">
        <v>19</v>
      </c>
      <c r="D9" s="12">
        <v>496</v>
      </c>
      <c r="E9" s="12">
        <v>496</v>
      </c>
      <c r="F9" s="55">
        <f t="shared" si="0"/>
        <v>100</v>
      </c>
      <c r="G9" s="46" t="s">
        <v>171</v>
      </c>
    </row>
    <row r="10" spans="1:9" ht="321.75" customHeight="1" x14ac:dyDescent="0.25">
      <c r="A10" s="170" t="s">
        <v>24</v>
      </c>
      <c r="B10" s="47" t="s">
        <v>300</v>
      </c>
      <c r="C10" s="48" t="s">
        <v>19</v>
      </c>
      <c r="D10" s="58">
        <v>13588.1</v>
      </c>
      <c r="E10" s="58">
        <v>13486.1</v>
      </c>
      <c r="F10" s="59">
        <f t="shared" si="0"/>
        <v>99.249343175278369</v>
      </c>
      <c r="G10" s="48" t="s">
        <v>589</v>
      </c>
    </row>
    <row r="11" spans="1:9" ht="55.5" customHeight="1" x14ac:dyDescent="0.25">
      <c r="A11" s="170"/>
      <c r="B11" s="52" t="s">
        <v>301</v>
      </c>
      <c r="C11" s="46" t="s">
        <v>19</v>
      </c>
      <c r="D11" s="12">
        <v>213.8</v>
      </c>
      <c r="E11" s="12">
        <v>213.8</v>
      </c>
      <c r="F11" s="55">
        <f t="shared" si="0"/>
        <v>100</v>
      </c>
      <c r="G11" s="46" t="s">
        <v>404</v>
      </c>
    </row>
    <row r="12" spans="1:9" ht="106.5" customHeight="1" x14ac:dyDescent="0.25">
      <c r="A12" s="170"/>
      <c r="B12" s="52" t="s">
        <v>302</v>
      </c>
      <c r="C12" s="46" t="s">
        <v>19</v>
      </c>
      <c r="D12" s="12">
        <v>509.3</v>
      </c>
      <c r="E12" s="12">
        <v>509.3</v>
      </c>
      <c r="F12" s="55">
        <f t="shared" si="0"/>
        <v>100</v>
      </c>
      <c r="G12" s="46" t="s">
        <v>426</v>
      </c>
    </row>
    <row r="13" spans="1:9" ht="81.75" customHeight="1" x14ac:dyDescent="0.25">
      <c r="A13" s="170" t="s">
        <v>25</v>
      </c>
      <c r="B13" s="52" t="s">
        <v>54</v>
      </c>
      <c r="C13" s="46" t="s">
        <v>19</v>
      </c>
      <c r="D13" s="12">
        <v>696.9</v>
      </c>
      <c r="E13" s="12">
        <v>696.9</v>
      </c>
      <c r="F13" s="55">
        <f t="shared" si="0"/>
        <v>100</v>
      </c>
      <c r="G13" s="46" t="s">
        <v>526</v>
      </c>
    </row>
    <row r="14" spans="1:9" ht="107.25" customHeight="1" x14ac:dyDescent="0.25">
      <c r="A14" s="170"/>
      <c r="B14" s="52" t="s">
        <v>57</v>
      </c>
      <c r="C14" s="46" t="s">
        <v>19</v>
      </c>
      <c r="D14" s="12">
        <v>365.4</v>
      </c>
      <c r="E14" s="12">
        <v>365.4</v>
      </c>
      <c r="F14" s="55">
        <f t="shared" si="0"/>
        <v>100</v>
      </c>
      <c r="G14" s="46" t="s">
        <v>171</v>
      </c>
    </row>
    <row r="15" spans="1:9" ht="242.25" customHeight="1" x14ac:dyDescent="0.25">
      <c r="A15" s="170"/>
      <c r="B15" s="52" t="s">
        <v>58</v>
      </c>
      <c r="C15" s="46" t="s">
        <v>19</v>
      </c>
      <c r="D15" s="12">
        <v>10844.1</v>
      </c>
      <c r="E15" s="12">
        <v>10770.3</v>
      </c>
      <c r="F15" s="55">
        <f t="shared" si="0"/>
        <v>99.319445597144977</v>
      </c>
      <c r="G15" s="46" t="s">
        <v>527</v>
      </c>
    </row>
    <row r="16" spans="1:9" ht="79.5" customHeight="1" x14ac:dyDescent="0.25">
      <c r="A16" s="170"/>
      <c r="B16" s="52" t="s">
        <v>161</v>
      </c>
      <c r="C16" s="46" t="s">
        <v>19</v>
      </c>
      <c r="D16" s="12">
        <v>0</v>
      </c>
      <c r="E16" s="12">
        <v>0</v>
      </c>
      <c r="F16" s="55">
        <v>0</v>
      </c>
      <c r="G16" s="46" t="s">
        <v>516</v>
      </c>
    </row>
    <row r="17" spans="1:9" ht="240.75" customHeight="1" x14ac:dyDescent="0.25">
      <c r="A17" s="170" t="s">
        <v>29</v>
      </c>
      <c r="B17" s="52" t="s">
        <v>449</v>
      </c>
      <c r="C17" s="46" t="s">
        <v>19</v>
      </c>
      <c r="D17" s="12">
        <v>17859.8</v>
      </c>
      <c r="E17" s="12">
        <v>17806.8</v>
      </c>
      <c r="F17" s="55">
        <f t="shared" si="0"/>
        <v>99.703244157269395</v>
      </c>
      <c r="G17" s="46" t="s">
        <v>450</v>
      </c>
    </row>
    <row r="18" spans="1:9" ht="84.75" customHeight="1" x14ac:dyDescent="0.25">
      <c r="A18" s="170"/>
      <c r="B18" s="52" t="s">
        <v>220</v>
      </c>
      <c r="C18" s="46" t="s">
        <v>19</v>
      </c>
      <c r="D18" s="12">
        <v>284.2</v>
      </c>
      <c r="E18" s="12">
        <v>284.2</v>
      </c>
      <c r="F18" s="55">
        <f t="shared" si="0"/>
        <v>100</v>
      </c>
      <c r="G18" s="46" t="s">
        <v>451</v>
      </c>
    </row>
    <row r="19" spans="1:9" ht="81.75" customHeight="1" x14ac:dyDescent="0.25">
      <c r="A19" s="170"/>
      <c r="B19" s="52" t="s">
        <v>222</v>
      </c>
      <c r="C19" s="46" t="s">
        <v>19</v>
      </c>
      <c r="D19" s="12">
        <v>320</v>
      </c>
      <c r="E19" s="12">
        <v>320</v>
      </c>
      <c r="F19" s="55">
        <f t="shared" si="0"/>
        <v>100</v>
      </c>
      <c r="G19" s="46" t="s">
        <v>452</v>
      </c>
    </row>
    <row r="20" spans="1:9" s="42" customFormat="1" ht="85.5" customHeight="1" x14ac:dyDescent="0.25">
      <c r="A20" s="170"/>
      <c r="B20" s="70" t="s">
        <v>224</v>
      </c>
      <c r="C20" s="74" t="s">
        <v>19</v>
      </c>
      <c r="D20" s="20">
        <v>0</v>
      </c>
      <c r="E20" s="20">
        <v>0</v>
      </c>
      <c r="F20" s="55">
        <v>0</v>
      </c>
      <c r="G20" s="46" t="s">
        <v>587</v>
      </c>
      <c r="H20" s="41"/>
      <c r="I20" s="41"/>
    </row>
    <row r="21" spans="1:9" ht="83.25" customHeight="1" x14ac:dyDescent="0.25">
      <c r="A21" s="170"/>
      <c r="B21" s="52" t="s">
        <v>225</v>
      </c>
      <c r="C21" s="46" t="s">
        <v>19</v>
      </c>
      <c r="D21" s="12">
        <v>116</v>
      </c>
      <c r="E21" s="12">
        <v>116</v>
      </c>
      <c r="F21" s="55">
        <f t="shared" si="0"/>
        <v>100</v>
      </c>
      <c r="G21" s="46" t="s">
        <v>453</v>
      </c>
    </row>
    <row r="22" spans="1:9" ht="111.75" customHeight="1" x14ac:dyDescent="0.25">
      <c r="A22" s="170"/>
      <c r="B22" s="52" t="s">
        <v>226</v>
      </c>
      <c r="C22" s="46" t="s">
        <v>19</v>
      </c>
      <c r="D22" s="12">
        <v>264.2</v>
      </c>
      <c r="E22" s="12">
        <v>264.2</v>
      </c>
      <c r="F22" s="55">
        <f t="shared" si="0"/>
        <v>100</v>
      </c>
      <c r="G22" s="46" t="s">
        <v>251</v>
      </c>
    </row>
    <row r="23" spans="1:9" ht="408.75" customHeight="1" x14ac:dyDescent="0.25">
      <c r="A23" s="167" t="s">
        <v>26</v>
      </c>
      <c r="B23" s="158" t="s">
        <v>177</v>
      </c>
      <c r="C23" s="160" t="s">
        <v>19</v>
      </c>
      <c r="D23" s="162">
        <v>11847.5</v>
      </c>
      <c r="E23" s="162">
        <v>11759.7</v>
      </c>
      <c r="F23" s="175">
        <f t="shared" si="0"/>
        <v>99.2589153829922</v>
      </c>
      <c r="G23" s="160" t="s">
        <v>561</v>
      </c>
    </row>
    <row r="24" spans="1:9" ht="62.25" customHeight="1" x14ac:dyDescent="0.25">
      <c r="A24" s="167"/>
      <c r="B24" s="159"/>
      <c r="C24" s="161"/>
      <c r="D24" s="164"/>
      <c r="E24" s="164"/>
      <c r="F24" s="176"/>
      <c r="G24" s="161"/>
    </row>
    <row r="25" spans="1:9" ht="105" customHeight="1" x14ac:dyDescent="0.25">
      <c r="A25" s="167"/>
      <c r="B25" s="52" t="s">
        <v>178</v>
      </c>
      <c r="C25" s="46" t="s">
        <v>19</v>
      </c>
      <c r="D25" s="12">
        <v>7521.2</v>
      </c>
      <c r="E25" s="12">
        <v>7504.4</v>
      </c>
      <c r="F25" s="55">
        <f t="shared" si="0"/>
        <v>99.776631388608195</v>
      </c>
      <c r="G25" s="46" t="s">
        <v>562</v>
      </c>
    </row>
    <row r="26" spans="1:9" ht="84" customHeight="1" x14ac:dyDescent="0.25">
      <c r="A26" s="167"/>
      <c r="B26" s="52" t="s">
        <v>132</v>
      </c>
      <c r="C26" s="46" t="s">
        <v>19</v>
      </c>
      <c r="D26" s="12">
        <v>301.3</v>
      </c>
      <c r="E26" s="12">
        <v>301.3</v>
      </c>
      <c r="F26" s="55">
        <f t="shared" si="0"/>
        <v>100</v>
      </c>
      <c r="G26" s="46" t="s">
        <v>563</v>
      </c>
    </row>
    <row r="27" spans="1:9" ht="106.5" customHeight="1" x14ac:dyDescent="0.25">
      <c r="A27" s="167"/>
      <c r="B27" s="52" t="s">
        <v>141</v>
      </c>
      <c r="C27" s="46" t="s">
        <v>19</v>
      </c>
      <c r="D27" s="12">
        <v>217.9</v>
      </c>
      <c r="E27" s="12">
        <v>217.9</v>
      </c>
      <c r="F27" s="55">
        <f t="shared" si="0"/>
        <v>100</v>
      </c>
      <c r="G27" s="46" t="s">
        <v>298</v>
      </c>
    </row>
    <row r="28" spans="1:9" ht="78.75" customHeight="1" x14ac:dyDescent="0.25">
      <c r="A28" s="167"/>
      <c r="B28" s="52" t="s">
        <v>218</v>
      </c>
      <c r="C28" s="46" t="s">
        <v>19</v>
      </c>
      <c r="D28" s="12">
        <v>87.5</v>
      </c>
      <c r="E28" s="12">
        <v>87.5</v>
      </c>
      <c r="F28" s="55">
        <f t="shared" si="0"/>
        <v>100</v>
      </c>
      <c r="G28" s="46" t="s">
        <v>564</v>
      </c>
    </row>
    <row r="29" spans="1:9" ht="315.75" customHeight="1" x14ac:dyDescent="0.25">
      <c r="A29" s="167" t="s">
        <v>27</v>
      </c>
      <c r="B29" s="52" t="s">
        <v>316</v>
      </c>
      <c r="C29" s="46" t="s">
        <v>19</v>
      </c>
      <c r="D29" s="12">
        <v>8536.9</v>
      </c>
      <c r="E29" s="12">
        <v>8499.5</v>
      </c>
      <c r="F29" s="55">
        <f t="shared" si="0"/>
        <v>99.561901861331407</v>
      </c>
      <c r="G29" s="46" t="s">
        <v>407</v>
      </c>
    </row>
    <row r="30" spans="1:9" ht="110.25" customHeight="1" x14ac:dyDescent="0.25">
      <c r="A30" s="167"/>
      <c r="B30" s="52" t="s">
        <v>319</v>
      </c>
      <c r="C30" s="46" t="s">
        <v>19</v>
      </c>
      <c r="D30" s="12">
        <v>244.5</v>
      </c>
      <c r="E30" s="12">
        <v>244.5</v>
      </c>
      <c r="F30" s="55">
        <f t="shared" si="0"/>
        <v>100</v>
      </c>
      <c r="G30" s="46" t="s">
        <v>408</v>
      </c>
    </row>
    <row r="31" spans="1:9" ht="83.25" customHeight="1" x14ac:dyDescent="0.25">
      <c r="A31" s="167"/>
      <c r="B31" s="52" t="s">
        <v>320</v>
      </c>
      <c r="C31" s="46" t="s">
        <v>19</v>
      </c>
      <c r="D31" s="12">
        <v>153.69999999999999</v>
      </c>
      <c r="E31" s="12">
        <v>153.69999999999999</v>
      </c>
      <c r="F31" s="55">
        <f t="shared" si="0"/>
        <v>100</v>
      </c>
      <c r="G31" s="46" t="s">
        <v>497</v>
      </c>
    </row>
    <row r="32" spans="1:9" ht="114" customHeight="1" x14ac:dyDescent="0.25">
      <c r="A32" s="167"/>
      <c r="B32" s="52" t="s">
        <v>321</v>
      </c>
      <c r="C32" s="46" t="s">
        <v>19</v>
      </c>
      <c r="D32" s="12">
        <v>219.7</v>
      </c>
      <c r="E32" s="12">
        <v>219.7</v>
      </c>
      <c r="F32" s="55">
        <f t="shared" si="0"/>
        <v>100</v>
      </c>
      <c r="G32" s="46" t="s">
        <v>396</v>
      </c>
    </row>
    <row r="33" spans="1:9" ht="267" customHeight="1" x14ac:dyDescent="0.25">
      <c r="A33" s="170" t="s">
        <v>28</v>
      </c>
      <c r="B33" s="52" t="s">
        <v>237</v>
      </c>
      <c r="C33" s="46" t="s">
        <v>19</v>
      </c>
      <c r="D33" s="12">
        <v>30830.5</v>
      </c>
      <c r="E33" s="12">
        <v>27943.1</v>
      </c>
      <c r="F33" s="55">
        <f t="shared" si="0"/>
        <v>90.634598855029907</v>
      </c>
      <c r="G33" s="46" t="s">
        <v>577</v>
      </c>
    </row>
    <row r="34" spans="1:9" ht="237" customHeight="1" x14ac:dyDescent="0.25">
      <c r="A34" s="170"/>
      <c r="B34" s="52" t="s">
        <v>239</v>
      </c>
      <c r="C34" s="46" t="s">
        <v>19</v>
      </c>
      <c r="D34" s="12">
        <v>773.2</v>
      </c>
      <c r="E34" s="12">
        <v>768</v>
      </c>
      <c r="F34" s="55">
        <f t="shared" si="0"/>
        <v>99.327470253491981</v>
      </c>
      <c r="G34" s="46" t="s">
        <v>601</v>
      </c>
    </row>
    <row r="35" spans="1:9" ht="160.5" customHeight="1" x14ac:dyDescent="0.25">
      <c r="A35" s="170"/>
      <c r="B35" s="52" t="s">
        <v>240</v>
      </c>
      <c r="C35" s="46" t="s">
        <v>19</v>
      </c>
      <c r="D35" s="12">
        <v>515.20000000000005</v>
      </c>
      <c r="E35" s="12">
        <v>389.2</v>
      </c>
      <c r="F35" s="55">
        <f t="shared" si="0"/>
        <v>75.543478260869563</v>
      </c>
      <c r="G35" s="46" t="s">
        <v>578</v>
      </c>
    </row>
    <row r="36" spans="1:9" ht="107.25" customHeight="1" x14ac:dyDescent="0.25">
      <c r="A36" s="170"/>
      <c r="B36" s="52" t="s">
        <v>247</v>
      </c>
      <c r="C36" s="46" t="s">
        <v>19</v>
      </c>
      <c r="D36" s="12">
        <v>60</v>
      </c>
      <c r="E36" s="12">
        <v>60</v>
      </c>
      <c r="F36" s="55">
        <f t="shared" si="0"/>
        <v>100</v>
      </c>
      <c r="G36" s="46" t="s">
        <v>173</v>
      </c>
    </row>
    <row r="37" spans="1:9" ht="240.75" customHeight="1" x14ac:dyDescent="0.25">
      <c r="A37" s="170" t="s">
        <v>30</v>
      </c>
      <c r="B37" s="52" t="s">
        <v>59</v>
      </c>
      <c r="C37" s="46" t="s">
        <v>19</v>
      </c>
      <c r="D37" s="12">
        <v>15849.8</v>
      </c>
      <c r="E37" s="12">
        <v>15849.8</v>
      </c>
      <c r="F37" s="55">
        <f t="shared" si="0"/>
        <v>100</v>
      </c>
      <c r="G37" s="46" t="s">
        <v>494</v>
      </c>
    </row>
    <row r="38" spans="1:9" ht="55.5" customHeight="1" x14ac:dyDescent="0.25">
      <c r="A38" s="170"/>
      <c r="B38" s="52" t="s">
        <v>60</v>
      </c>
      <c r="C38" s="46" t="s">
        <v>19</v>
      </c>
      <c r="D38" s="12">
        <v>75.099999999999994</v>
      </c>
      <c r="E38" s="12">
        <v>75.099999999999994</v>
      </c>
      <c r="F38" s="55">
        <f t="shared" si="0"/>
        <v>100</v>
      </c>
      <c r="G38" s="46" t="s">
        <v>495</v>
      </c>
    </row>
    <row r="39" spans="1:9" ht="84.75" customHeight="1" x14ac:dyDescent="0.25">
      <c r="A39" s="170"/>
      <c r="B39" s="52" t="s">
        <v>61</v>
      </c>
      <c r="C39" s="46" t="s">
        <v>19</v>
      </c>
      <c r="D39" s="12">
        <v>307.60000000000002</v>
      </c>
      <c r="E39" s="12">
        <v>307.60000000000002</v>
      </c>
      <c r="F39" s="55">
        <f t="shared" si="0"/>
        <v>100</v>
      </c>
      <c r="G39" s="46" t="s">
        <v>496</v>
      </c>
    </row>
    <row r="40" spans="1:9" ht="88.5" customHeight="1" x14ac:dyDescent="0.25">
      <c r="A40" s="170"/>
      <c r="B40" s="52" t="s">
        <v>312</v>
      </c>
      <c r="C40" s="46" t="s">
        <v>19</v>
      </c>
      <c r="D40" s="12">
        <v>308</v>
      </c>
      <c r="E40" s="12">
        <v>308</v>
      </c>
      <c r="F40" s="55">
        <f t="shared" si="0"/>
        <v>100</v>
      </c>
      <c r="G40" s="46" t="s">
        <v>498</v>
      </c>
    </row>
    <row r="41" spans="1:9" ht="50.25" customHeight="1" x14ac:dyDescent="0.25">
      <c r="A41" s="170"/>
      <c r="B41" s="52" t="s">
        <v>65</v>
      </c>
      <c r="C41" s="46" t="s">
        <v>19</v>
      </c>
      <c r="D41" s="12">
        <v>600</v>
      </c>
      <c r="E41" s="12">
        <v>600</v>
      </c>
      <c r="F41" s="55">
        <f t="shared" si="0"/>
        <v>100</v>
      </c>
      <c r="G41" s="46" t="s">
        <v>499</v>
      </c>
    </row>
    <row r="42" spans="1:9" ht="105.75" customHeight="1" x14ac:dyDescent="0.25">
      <c r="A42" s="170"/>
      <c r="B42" s="52" t="s">
        <v>202</v>
      </c>
      <c r="C42" s="46" t="s">
        <v>19</v>
      </c>
      <c r="D42" s="12">
        <v>108</v>
      </c>
      <c r="E42" s="12">
        <v>108</v>
      </c>
      <c r="F42" s="55">
        <f t="shared" si="0"/>
        <v>100</v>
      </c>
      <c r="G42" s="46" t="s">
        <v>171</v>
      </c>
    </row>
    <row r="43" spans="1:9" ht="211.5" customHeight="1" x14ac:dyDescent="0.25">
      <c r="A43" s="167" t="s">
        <v>31</v>
      </c>
      <c r="B43" s="52" t="s">
        <v>340</v>
      </c>
      <c r="C43" s="46" t="s">
        <v>19</v>
      </c>
      <c r="D43" s="12">
        <v>7123.3</v>
      </c>
      <c r="E43" s="12">
        <v>7101.3</v>
      </c>
      <c r="F43" s="55">
        <f t="shared" si="0"/>
        <v>99.691154380694343</v>
      </c>
      <c r="G43" s="46" t="s">
        <v>509</v>
      </c>
    </row>
    <row r="44" spans="1:9" ht="367.5" customHeight="1" x14ac:dyDescent="0.25">
      <c r="A44" s="167"/>
      <c r="B44" s="47" t="s">
        <v>204</v>
      </c>
      <c r="C44" s="48" t="s">
        <v>19</v>
      </c>
      <c r="D44" s="58">
        <v>13877.7</v>
      </c>
      <c r="E44" s="58">
        <v>13716.7</v>
      </c>
      <c r="F44" s="59">
        <f t="shared" si="0"/>
        <v>98.839865395562668</v>
      </c>
      <c r="G44" s="48" t="s">
        <v>510</v>
      </c>
    </row>
    <row r="45" spans="1:9" ht="184.5" customHeight="1" x14ac:dyDescent="0.25">
      <c r="A45" s="167"/>
      <c r="B45" s="52" t="s">
        <v>394</v>
      </c>
      <c r="C45" s="46" t="s">
        <v>19</v>
      </c>
      <c r="D45" s="12">
        <v>1084.5</v>
      </c>
      <c r="E45" s="12">
        <v>1084.5</v>
      </c>
      <c r="F45" s="55">
        <f t="shared" si="0"/>
        <v>100</v>
      </c>
      <c r="G45" s="46" t="s">
        <v>511</v>
      </c>
    </row>
    <row r="46" spans="1:9" ht="312" customHeight="1" x14ac:dyDescent="0.25">
      <c r="A46" s="167"/>
      <c r="B46" s="47" t="s">
        <v>205</v>
      </c>
      <c r="C46" s="48" t="s">
        <v>19</v>
      </c>
      <c r="D46" s="58">
        <v>1990.2</v>
      </c>
      <c r="E46" s="58">
        <v>1990.2</v>
      </c>
      <c r="F46" s="59">
        <f t="shared" si="0"/>
        <v>100</v>
      </c>
      <c r="G46" s="48" t="s">
        <v>512</v>
      </c>
    </row>
    <row r="47" spans="1:9" s="42" customFormat="1" ht="78.75" customHeight="1" x14ac:dyDescent="0.25">
      <c r="A47" s="167"/>
      <c r="B47" s="70" t="s">
        <v>206</v>
      </c>
      <c r="C47" s="74" t="s">
        <v>19</v>
      </c>
      <c r="D47" s="20">
        <v>117.8</v>
      </c>
      <c r="E47" s="20">
        <v>117.8</v>
      </c>
      <c r="F47" s="55">
        <f t="shared" si="0"/>
        <v>100</v>
      </c>
      <c r="G47" s="74" t="s">
        <v>513</v>
      </c>
      <c r="H47" s="41"/>
      <c r="I47" s="41"/>
    </row>
    <row r="48" spans="1:9" ht="108" customHeight="1" x14ac:dyDescent="0.25">
      <c r="A48" s="167"/>
      <c r="B48" s="52" t="s">
        <v>207</v>
      </c>
      <c r="C48" s="46" t="s">
        <v>19</v>
      </c>
      <c r="D48" s="12">
        <v>362.6</v>
      </c>
      <c r="E48" s="12">
        <v>362.6</v>
      </c>
      <c r="F48" s="55">
        <f t="shared" si="0"/>
        <v>100</v>
      </c>
      <c r="G48" s="46" t="s">
        <v>176</v>
      </c>
    </row>
    <row r="49" spans="1:7" ht="288" customHeight="1" x14ac:dyDescent="0.25">
      <c r="A49" s="170" t="s">
        <v>32</v>
      </c>
      <c r="B49" s="54" t="s">
        <v>144</v>
      </c>
      <c r="C49" s="46" t="s">
        <v>19</v>
      </c>
      <c r="D49" s="12">
        <v>29330.799999999999</v>
      </c>
      <c r="E49" s="12">
        <v>28762.3</v>
      </c>
      <c r="F49" s="55">
        <f t="shared" si="0"/>
        <v>98.061764425109445</v>
      </c>
      <c r="G49" s="46" t="s">
        <v>540</v>
      </c>
    </row>
    <row r="50" spans="1:7" ht="116.25" customHeight="1" x14ac:dyDescent="0.25">
      <c r="A50" s="170"/>
      <c r="B50" s="52" t="s">
        <v>147</v>
      </c>
      <c r="C50" s="46" t="s">
        <v>19</v>
      </c>
      <c r="D50" s="60">
        <v>253</v>
      </c>
      <c r="E50" s="12">
        <v>252</v>
      </c>
      <c r="F50" s="55">
        <f t="shared" si="0"/>
        <v>99.604743083003953</v>
      </c>
      <c r="G50" s="46" t="s">
        <v>542</v>
      </c>
    </row>
    <row r="51" spans="1:7" ht="77.25" customHeight="1" x14ac:dyDescent="0.25">
      <c r="A51" s="170"/>
      <c r="B51" s="52" t="s">
        <v>148</v>
      </c>
      <c r="C51" s="46" t="s">
        <v>19</v>
      </c>
      <c r="D51" s="12">
        <v>292</v>
      </c>
      <c r="E51" s="12">
        <v>291.10000000000002</v>
      </c>
      <c r="F51" s="55">
        <f t="shared" si="0"/>
        <v>99.691780821917817</v>
      </c>
      <c r="G51" s="46" t="s">
        <v>543</v>
      </c>
    </row>
    <row r="52" spans="1:7" ht="186" customHeight="1" x14ac:dyDescent="0.25">
      <c r="A52" s="170"/>
      <c r="B52" s="52" t="s">
        <v>145</v>
      </c>
      <c r="C52" s="46" t="s">
        <v>19</v>
      </c>
      <c r="D52" s="12">
        <v>943.8</v>
      </c>
      <c r="E52" s="12">
        <v>738.6</v>
      </c>
      <c r="F52" s="55">
        <f t="shared" si="0"/>
        <v>78.258105530832808</v>
      </c>
      <c r="G52" s="46" t="s">
        <v>541</v>
      </c>
    </row>
    <row r="53" spans="1:7" ht="60.75" customHeight="1" x14ac:dyDescent="0.25">
      <c r="A53" s="170"/>
      <c r="B53" s="52" t="s">
        <v>123</v>
      </c>
      <c r="C53" s="46" t="s">
        <v>19</v>
      </c>
      <c r="D53" s="12">
        <v>50</v>
      </c>
      <c r="E53" s="12">
        <v>49.9</v>
      </c>
      <c r="F53" s="55">
        <f t="shared" si="0"/>
        <v>99.8</v>
      </c>
      <c r="G53" s="46" t="s">
        <v>544</v>
      </c>
    </row>
    <row r="54" spans="1:7" ht="111" customHeight="1" x14ac:dyDescent="0.25">
      <c r="A54" s="170"/>
      <c r="B54" s="52" t="s">
        <v>159</v>
      </c>
      <c r="C54" s="46" t="s">
        <v>19</v>
      </c>
      <c r="D54" s="12">
        <v>573.29999999999995</v>
      </c>
      <c r="E54" s="12">
        <v>573.29999999999995</v>
      </c>
      <c r="F54" s="55">
        <f t="shared" si="0"/>
        <v>100</v>
      </c>
      <c r="G54" s="46" t="s">
        <v>171</v>
      </c>
    </row>
    <row r="55" spans="1:7" ht="234.75" customHeight="1" x14ac:dyDescent="0.25">
      <c r="A55" s="170" t="s">
        <v>33</v>
      </c>
      <c r="B55" s="52" t="s">
        <v>71</v>
      </c>
      <c r="C55" s="46" t="s">
        <v>19</v>
      </c>
      <c r="D55" s="12">
        <v>2170.8000000000002</v>
      </c>
      <c r="E55" s="12">
        <v>2170.5</v>
      </c>
      <c r="F55" s="55">
        <f t="shared" si="0"/>
        <v>99.986180210060795</v>
      </c>
      <c r="G55" s="74" t="s">
        <v>464</v>
      </c>
    </row>
    <row r="56" spans="1:7" ht="156.75" customHeight="1" x14ac:dyDescent="0.25">
      <c r="A56" s="170"/>
      <c r="B56" s="52" t="s">
        <v>72</v>
      </c>
      <c r="C56" s="46" t="s">
        <v>19</v>
      </c>
      <c r="D56" s="12">
        <v>147600.79999999999</v>
      </c>
      <c r="E56" s="12">
        <v>147080.6</v>
      </c>
      <c r="F56" s="55">
        <f t="shared" si="0"/>
        <v>99.647562885838028</v>
      </c>
      <c r="G56" s="46" t="s">
        <v>465</v>
      </c>
    </row>
    <row r="57" spans="1:7" ht="132" customHeight="1" x14ac:dyDescent="0.25">
      <c r="A57" s="170"/>
      <c r="B57" s="52" t="s">
        <v>73</v>
      </c>
      <c r="C57" s="46" t="s">
        <v>19</v>
      </c>
      <c r="D57" s="12">
        <v>2467.8000000000002</v>
      </c>
      <c r="E57" s="12">
        <v>2467.6999999999998</v>
      </c>
      <c r="F57" s="55">
        <f t="shared" si="0"/>
        <v>99.995947807763983</v>
      </c>
      <c r="G57" s="46" t="s">
        <v>467</v>
      </c>
    </row>
    <row r="58" spans="1:7" ht="133.5" customHeight="1" x14ac:dyDescent="0.25">
      <c r="A58" s="170"/>
      <c r="B58" s="52" t="s">
        <v>74</v>
      </c>
      <c r="C58" s="46" t="s">
        <v>19</v>
      </c>
      <c r="D58" s="12">
        <v>1011.8</v>
      </c>
      <c r="E58" s="12">
        <v>1011.7</v>
      </c>
      <c r="F58" s="55">
        <f t="shared" si="0"/>
        <v>99.990116623838716</v>
      </c>
      <c r="G58" s="46" t="s">
        <v>466</v>
      </c>
    </row>
    <row r="59" spans="1:7" ht="159" customHeight="1" x14ac:dyDescent="0.25">
      <c r="A59" s="170"/>
      <c r="B59" s="52" t="s">
        <v>129</v>
      </c>
      <c r="C59" s="46" t="s">
        <v>19</v>
      </c>
      <c r="D59" s="12">
        <v>234</v>
      </c>
      <c r="E59" s="12">
        <v>233.9</v>
      </c>
      <c r="F59" s="55">
        <f t="shared" si="0"/>
        <v>99.957264957264954</v>
      </c>
      <c r="G59" s="46" t="s">
        <v>468</v>
      </c>
    </row>
    <row r="60" spans="1:7" ht="287.25" customHeight="1" x14ac:dyDescent="0.25">
      <c r="A60" s="170"/>
      <c r="B60" s="52" t="s">
        <v>76</v>
      </c>
      <c r="C60" s="46" t="s">
        <v>19</v>
      </c>
      <c r="D60" s="12">
        <v>52.5</v>
      </c>
      <c r="E60" s="12">
        <v>52.5</v>
      </c>
      <c r="F60" s="55">
        <f t="shared" si="0"/>
        <v>100</v>
      </c>
      <c r="G60" s="46" t="s">
        <v>469</v>
      </c>
    </row>
    <row r="61" spans="1:7" ht="214.5" customHeight="1" x14ac:dyDescent="0.25">
      <c r="A61" s="170" t="s">
        <v>34</v>
      </c>
      <c r="B61" s="52" t="s">
        <v>36</v>
      </c>
      <c r="C61" s="46" t="s">
        <v>19</v>
      </c>
      <c r="D61" s="12">
        <v>9508.1</v>
      </c>
      <c r="E61" s="12">
        <v>9384.6</v>
      </c>
      <c r="F61" s="55">
        <f t="shared" si="0"/>
        <v>98.701107476782951</v>
      </c>
      <c r="G61" s="46" t="s">
        <v>433</v>
      </c>
    </row>
    <row r="62" spans="1:7" ht="83.25" customHeight="1" x14ac:dyDescent="0.25">
      <c r="A62" s="170"/>
      <c r="B62" s="52" t="s">
        <v>269</v>
      </c>
      <c r="C62" s="46" t="s">
        <v>19</v>
      </c>
      <c r="D62" s="12">
        <v>328.2</v>
      </c>
      <c r="E62" s="12">
        <v>328.2</v>
      </c>
      <c r="F62" s="55">
        <f t="shared" si="0"/>
        <v>100</v>
      </c>
      <c r="G62" s="46" t="s">
        <v>434</v>
      </c>
    </row>
    <row r="63" spans="1:7" ht="80.25" customHeight="1" x14ac:dyDescent="0.25">
      <c r="A63" s="170"/>
      <c r="B63" s="52" t="s">
        <v>270</v>
      </c>
      <c r="C63" s="46" t="s">
        <v>19</v>
      </c>
      <c r="D63" s="12">
        <v>208.6</v>
      </c>
      <c r="E63" s="12">
        <v>208.6</v>
      </c>
      <c r="F63" s="55">
        <f t="shared" si="0"/>
        <v>100</v>
      </c>
      <c r="G63" s="46" t="s">
        <v>273</v>
      </c>
    </row>
    <row r="64" spans="1:7" ht="76.5" customHeight="1" x14ac:dyDescent="0.25">
      <c r="A64" s="170"/>
      <c r="B64" s="52" t="s">
        <v>271</v>
      </c>
      <c r="C64" s="46" t="s">
        <v>19</v>
      </c>
      <c r="D64" s="12">
        <v>307.89999999999998</v>
      </c>
      <c r="E64" s="12">
        <v>307.89999999999998</v>
      </c>
      <c r="F64" s="55">
        <f t="shared" si="0"/>
        <v>100</v>
      </c>
      <c r="G64" s="46" t="s">
        <v>389</v>
      </c>
    </row>
    <row r="65" spans="1:9" ht="81.75" customHeight="1" x14ac:dyDescent="0.25">
      <c r="A65" s="170"/>
      <c r="B65" s="52" t="s">
        <v>272</v>
      </c>
      <c r="C65" s="46" t="s">
        <v>19</v>
      </c>
      <c r="D65" s="12">
        <v>156.69999999999999</v>
      </c>
      <c r="E65" s="12">
        <v>156.69999999999999</v>
      </c>
      <c r="F65" s="55">
        <f t="shared" si="0"/>
        <v>100</v>
      </c>
      <c r="G65" s="46" t="s">
        <v>435</v>
      </c>
    </row>
    <row r="66" spans="1:9" s="28" customFormat="1" ht="53.25" customHeight="1" x14ac:dyDescent="0.25">
      <c r="A66" s="168" t="s">
        <v>68</v>
      </c>
      <c r="B66" s="168"/>
      <c r="C66" s="51" t="s">
        <v>91</v>
      </c>
      <c r="D66" s="13">
        <f>SUM(D6:D65)</f>
        <v>352443.1999999999</v>
      </c>
      <c r="E66" s="13">
        <f>SUM(E6:E65)</f>
        <v>347450.80000000005</v>
      </c>
      <c r="F66" s="5">
        <f>E66/D66*100</f>
        <v>98.583488062757382</v>
      </c>
      <c r="G66" s="188"/>
      <c r="H66" s="27"/>
      <c r="I66" s="27"/>
    </row>
    <row r="67" spans="1:9" s="28" customFormat="1" ht="53.25" customHeight="1" x14ac:dyDescent="0.25">
      <c r="A67" s="168"/>
      <c r="B67" s="168"/>
      <c r="C67" s="51" t="s">
        <v>130</v>
      </c>
      <c r="D67" s="13">
        <v>0</v>
      </c>
      <c r="E67" s="13">
        <v>0</v>
      </c>
      <c r="F67" s="5">
        <v>0</v>
      </c>
      <c r="G67" s="188"/>
      <c r="H67" s="27"/>
      <c r="I67" s="27"/>
    </row>
    <row r="68" spans="1:9" s="28" customFormat="1" ht="53.25" customHeight="1" x14ac:dyDescent="0.25">
      <c r="A68" s="168"/>
      <c r="B68" s="168"/>
      <c r="C68" s="51" t="s">
        <v>162</v>
      </c>
      <c r="D68" s="13">
        <v>0</v>
      </c>
      <c r="E68" s="13">
        <v>0</v>
      </c>
      <c r="F68" s="5">
        <v>0</v>
      </c>
      <c r="G68" s="188"/>
      <c r="H68" s="27"/>
      <c r="I68" s="27"/>
    </row>
    <row r="69" spans="1:9" s="28" customFormat="1" ht="53.25" customHeight="1" x14ac:dyDescent="0.25">
      <c r="A69" s="168"/>
      <c r="B69" s="168"/>
      <c r="C69" s="51" t="s">
        <v>19</v>
      </c>
      <c r="D69" s="13">
        <f>SUM(D6:D65)</f>
        <v>352443.1999999999</v>
      </c>
      <c r="E69" s="13">
        <f>SUM(E6:E65)</f>
        <v>347450.80000000005</v>
      </c>
      <c r="F69" s="5">
        <f>E69/D69*100</f>
        <v>98.583488062757382</v>
      </c>
      <c r="G69" s="188"/>
      <c r="H69" s="27"/>
      <c r="I69" s="27"/>
    </row>
    <row r="70" spans="1:9" s="28" customFormat="1" ht="33.75" customHeight="1" x14ac:dyDescent="0.25">
      <c r="A70" s="189" t="s">
        <v>118</v>
      </c>
      <c r="B70" s="189"/>
      <c r="C70" s="189"/>
      <c r="D70" s="189"/>
      <c r="E70" s="189"/>
      <c r="F70" s="189"/>
      <c r="G70" s="189"/>
      <c r="H70" s="27"/>
      <c r="I70" s="27"/>
    </row>
    <row r="71" spans="1:9" ht="107.25" customHeight="1" x14ac:dyDescent="0.25">
      <c r="A71" s="52" t="s">
        <v>23</v>
      </c>
      <c r="B71" s="52" t="s">
        <v>38</v>
      </c>
      <c r="C71" s="46" t="s">
        <v>19</v>
      </c>
      <c r="D71" s="12">
        <v>96</v>
      </c>
      <c r="E71" s="12">
        <v>96</v>
      </c>
      <c r="F71" s="55">
        <f t="shared" ref="F71:F78" si="1">E71/D71*100</f>
        <v>100</v>
      </c>
      <c r="G71" s="46" t="s">
        <v>361</v>
      </c>
    </row>
    <row r="72" spans="1:9" ht="108.75" customHeight="1" x14ac:dyDescent="0.25">
      <c r="A72" s="52" t="s">
        <v>29</v>
      </c>
      <c r="B72" s="52" t="s">
        <v>221</v>
      </c>
      <c r="C72" s="46" t="s">
        <v>19</v>
      </c>
      <c r="D72" s="12">
        <v>267</v>
      </c>
      <c r="E72" s="12">
        <v>267</v>
      </c>
      <c r="F72" s="55">
        <f t="shared" si="1"/>
        <v>100</v>
      </c>
      <c r="G72" s="46" t="s">
        <v>174</v>
      </c>
    </row>
    <row r="73" spans="1:9" ht="80.25" customHeight="1" x14ac:dyDescent="0.25">
      <c r="A73" s="52" t="s">
        <v>26</v>
      </c>
      <c r="B73" s="52" t="s">
        <v>133</v>
      </c>
      <c r="C73" s="46" t="s">
        <v>19</v>
      </c>
      <c r="D73" s="12">
        <v>144</v>
      </c>
      <c r="E73" s="12">
        <v>144</v>
      </c>
      <c r="F73" s="55">
        <f t="shared" si="1"/>
        <v>100</v>
      </c>
      <c r="G73" s="46" t="s">
        <v>179</v>
      </c>
    </row>
    <row r="74" spans="1:9" ht="107.25" customHeight="1" x14ac:dyDescent="0.25">
      <c r="A74" s="52" t="s">
        <v>27</v>
      </c>
      <c r="B74" s="52" t="s">
        <v>322</v>
      </c>
      <c r="C74" s="46" t="s">
        <v>19</v>
      </c>
      <c r="D74" s="12">
        <v>304.60000000000002</v>
      </c>
      <c r="E74" s="12">
        <v>304.60000000000002</v>
      </c>
      <c r="F74" s="55">
        <f t="shared" si="1"/>
        <v>100</v>
      </c>
      <c r="G74" s="46" t="s">
        <v>183</v>
      </c>
    </row>
    <row r="75" spans="1:9" ht="113.25" customHeight="1" x14ac:dyDescent="0.25">
      <c r="A75" s="52" t="s">
        <v>28</v>
      </c>
      <c r="B75" s="52" t="s">
        <v>238</v>
      </c>
      <c r="C75" s="46" t="s">
        <v>19</v>
      </c>
      <c r="D75" s="12">
        <v>180</v>
      </c>
      <c r="E75" s="12">
        <v>180</v>
      </c>
      <c r="F75" s="55">
        <f t="shared" si="1"/>
        <v>100</v>
      </c>
      <c r="G75" s="46" t="s">
        <v>172</v>
      </c>
    </row>
    <row r="76" spans="1:9" ht="113.25" customHeight="1" x14ac:dyDescent="0.25">
      <c r="A76" s="52" t="s">
        <v>32</v>
      </c>
      <c r="B76" s="52" t="s">
        <v>146</v>
      </c>
      <c r="C76" s="46" t="s">
        <v>19</v>
      </c>
      <c r="D76" s="12">
        <v>983</v>
      </c>
      <c r="E76" s="12">
        <v>983</v>
      </c>
      <c r="F76" s="55">
        <f t="shared" si="1"/>
        <v>100</v>
      </c>
      <c r="G76" s="46" t="s">
        <v>598</v>
      </c>
    </row>
    <row r="77" spans="1:9" ht="135" customHeight="1" x14ac:dyDescent="0.25">
      <c r="A77" s="52" t="s">
        <v>33</v>
      </c>
      <c r="B77" s="52" t="s">
        <v>126</v>
      </c>
      <c r="C77" s="46" t="s">
        <v>19</v>
      </c>
      <c r="D77" s="12">
        <v>912</v>
      </c>
      <c r="E77" s="12">
        <v>912</v>
      </c>
      <c r="F77" s="55">
        <f t="shared" si="1"/>
        <v>100</v>
      </c>
      <c r="G77" s="46" t="s">
        <v>470</v>
      </c>
    </row>
    <row r="78" spans="1:9" ht="105.75" customHeight="1" x14ac:dyDescent="0.25">
      <c r="A78" s="52" t="s">
        <v>34</v>
      </c>
      <c r="B78" s="52" t="s">
        <v>274</v>
      </c>
      <c r="C78" s="46" t="s">
        <v>19</v>
      </c>
      <c r="D78" s="12">
        <v>240</v>
      </c>
      <c r="E78" s="12">
        <v>240</v>
      </c>
      <c r="F78" s="55">
        <f t="shared" si="1"/>
        <v>100</v>
      </c>
      <c r="G78" s="46" t="s">
        <v>175</v>
      </c>
    </row>
    <row r="79" spans="1:9" ht="51.75" customHeight="1" x14ac:dyDescent="0.25">
      <c r="A79" s="168" t="s">
        <v>68</v>
      </c>
      <c r="B79" s="168"/>
      <c r="C79" s="51" t="s">
        <v>91</v>
      </c>
      <c r="D79" s="13">
        <f>SUM(D71:D78)</f>
        <v>3126.6</v>
      </c>
      <c r="E79" s="13">
        <f>SUM(E71:E78)</f>
        <v>3126.6</v>
      </c>
      <c r="F79" s="5">
        <f>E79/D79*100</f>
        <v>100</v>
      </c>
      <c r="G79" s="166"/>
    </row>
    <row r="80" spans="1:9" ht="51.75" customHeight="1" x14ac:dyDescent="0.25">
      <c r="A80" s="168"/>
      <c r="B80" s="168"/>
      <c r="C80" s="51" t="s">
        <v>130</v>
      </c>
      <c r="D80" s="13">
        <v>0</v>
      </c>
      <c r="E80" s="13">
        <v>0</v>
      </c>
      <c r="F80" s="5">
        <v>0</v>
      </c>
      <c r="G80" s="166"/>
    </row>
    <row r="81" spans="1:9" ht="51.75" customHeight="1" x14ac:dyDescent="0.25">
      <c r="A81" s="168"/>
      <c r="B81" s="168"/>
      <c r="C81" s="51" t="s">
        <v>162</v>
      </c>
      <c r="D81" s="13">
        <v>0</v>
      </c>
      <c r="E81" s="13">
        <v>0</v>
      </c>
      <c r="F81" s="5">
        <v>0</v>
      </c>
      <c r="G81" s="166"/>
    </row>
    <row r="82" spans="1:9" ht="51.75" customHeight="1" x14ac:dyDescent="0.25">
      <c r="A82" s="168"/>
      <c r="B82" s="168"/>
      <c r="C82" s="51" t="s">
        <v>19</v>
      </c>
      <c r="D82" s="13">
        <f>D71+D72+D73+D74+D75+D76+D77+D78</f>
        <v>3126.6</v>
      </c>
      <c r="E82" s="13">
        <f>E71+E72+E73+E74+E75+E76+E77+E78</f>
        <v>3126.6</v>
      </c>
      <c r="F82" s="5">
        <f>E82/D82*100</f>
        <v>100</v>
      </c>
      <c r="G82" s="166"/>
    </row>
    <row r="83" spans="1:9" s="28" customFormat="1" ht="36.75" customHeight="1" x14ac:dyDescent="0.25">
      <c r="A83" s="189" t="s">
        <v>94</v>
      </c>
      <c r="B83" s="189"/>
      <c r="C83" s="189"/>
      <c r="D83" s="189"/>
      <c r="E83" s="189"/>
      <c r="F83" s="189"/>
      <c r="G83" s="189"/>
      <c r="H83" s="27"/>
      <c r="I83" s="27"/>
    </row>
    <row r="84" spans="1:9" ht="110.25" customHeight="1" x14ac:dyDescent="0.25">
      <c r="A84" s="52" t="s">
        <v>23</v>
      </c>
      <c r="B84" s="52" t="s">
        <v>169</v>
      </c>
      <c r="C84" s="46" t="s">
        <v>19</v>
      </c>
      <c r="D84" s="12">
        <v>316.60000000000002</v>
      </c>
      <c r="E84" s="12">
        <v>316.60000000000002</v>
      </c>
      <c r="F84" s="55">
        <f t="shared" ref="F84:F106" si="2">E84/D84*100</f>
        <v>100</v>
      </c>
      <c r="G84" s="46" t="s">
        <v>402</v>
      </c>
    </row>
    <row r="85" spans="1:9" ht="106.5" customHeight="1" x14ac:dyDescent="0.25">
      <c r="A85" s="52" t="s">
        <v>24</v>
      </c>
      <c r="B85" s="52" t="s">
        <v>303</v>
      </c>
      <c r="C85" s="46" t="s">
        <v>19</v>
      </c>
      <c r="D85" s="12">
        <v>817.4</v>
      </c>
      <c r="E85" s="12">
        <v>817.3</v>
      </c>
      <c r="F85" s="55">
        <f t="shared" si="2"/>
        <v>99.987766087594807</v>
      </c>
      <c r="G85" s="46" t="s">
        <v>405</v>
      </c>
    </row>
    <row r="86" spans="1:9" ht="318" customHeight="1" x14ac:dyDescent="0.25">
      <c r="A86" s="52" t="s">
        <v>25</v>
      </c>
      <c r="B86" s="52" t="s">
        <v>52</v>
      </c>
      <c r="C86" s="46" t="s">
        <v>19</v>
      </c>
      <c r="D86" s="12">
        <v>5883.2</v>
      </c>
      <c r="E86" s="12">
        <v>4140.6000000000004</v>
      </c>
      <c r="F86" s="55">
        <f t="shared" si="2"/>
        <v>70.380065270601051</v>
      </c>
      <c r="G86" s="46" t="s">
        <v>571</v>
      </c>
    </row>
    <row r="87" spans="1:9" ht="62.25" customHeight="1" x14ac:dyDescent="0.25">
      <c r="A87" s="52" t="s">
        <v>29</v>
      </c>
      <c r="B87" s="52" t="s">
        <v>223</v>
      </c>
      <c r="C87" s="46" t="s">
        <v>19</v>
      </c>
      <c r="D87" s="12">
        <v>6.2</v>
      </c>
      <c r="E87" s="20">
        <v>6.2</v>
      </c>
      <c r="F87" s="55">
        <f t="shared" si="2"/>
        <v>100</v>
      </c>
      <c r="G87" s="46" t="s">
        <v>395</v>
      </c>
    </row>
    <row r="88" spans="1:9" ht="111.75" customHeight="1" x14ac:dyDescent="0.25">
      <c r="A88" s="170" t="s">
        <v>26</v>
      </c>
      <c r="B88" s="52" t="s">
        <v>180</v>
      </c>
      <c r="C88" s="46" t="s">
        <v>19</v>
      </c>
      <c r="D88" s="12">
        <v>41.3</v>
      </c>
      <c r="E88" s="12">
        <v>41.3</v>
      </c>
      <c r="F88" s="55">
        <f t="shared" si="2"/>
        <v>100</v>
      </c>
      <c r="G88" s="46" t="s">
        <v>565</v>
      </c>
    </row>
    <row r="89" spans="1:9" s="42" customFormat="1" ht="57" customHeight="1" x14ac:dyDescent="0.25">
      <c r="A89" s="170"/>
      <c r="B89" s="70" t="s">
        <v>134</v>
      </c>
      <c r="C89" s="74" t="s">
        <v>19</v>
      </c>
      <c r="D89" s="20">
        <v>6.6</v>
      </c>
      <c r="E89" s="20">
        <v>6.6</v>
      </c>
      <c r="F89" s="55">
        <f t="shared" si="2"/>
        <v>100</v>
      </c>
      <c r="G89" s="74" t="s">
        <v>377</v>
      </c>
      <c r="H89" s="41"/>
      <c r="I89" s="41"/>
    </row>
    <row r="90" spans="1:9" s="42" customFormat="1" ht="85.5" customHeight="1" x14ac:dyDescent="0.25">
      <c r="A90" s="170"/>
      <c r="B90" s="70" t="s">
        <v>181</v>
      </c>
      <c r="C90" s="74" t="s">
        <v>19</v>
      </c>
      <c r="D90" s="20">
        <v>2.4</v>
      </c>
      <c r="E90" s="20">
        <v>2.4</v>
      </c>
      <c r="F90" s="55">
        <f t="shared" si="2"/>
        <v>100</v>
      </c>
      <c r="G90" s="74" t="s">
        <v>566</v>
      </c>
      <c r="H90" s="41"/>
      <c r="I90" s="41"/>
    </row>
    <row r="91" spans="1:9" ht="87" customHeight="1" x14ac:dyDescent="0.25">
      <c r="A91" s="170" t="s">
        <v>27</v>
      </c>
      <c r="B91" s="52" t="s">
        <v>323</v>
      </c>
      <c r="C91" s="46" t="s">
        <v>19</v>
      </c>
      <c r="D91" s="12">
        <v>1</v>
      </c>
      <c r="E91" s="12">
        <v>1</v>
      </c>
      <c r="F91" s="55">
        <f t="shared" si="2"/>
        <v>100</v>
      </c>
      <c r="G91" s="46" t="s">
        <v>409</v>
      </c>
    </row>
    <row r="92" spans="1:9" ht="89.25" customHeight="1" x14ac:dyDescent="0.25">
      <c r="A92" s="170"/>
      <c r="B92" s="52" t="s">
        <v>324</v>
      </c>
      <c r="C92" s="46" t="s">
        <v>19</v>
      </c>
      <c r="D92" s="12">
        <v>17.5</v>
      </c>
      <c r="E92" s="12">
        <v>17.5</v>
      </c>
      <c r="F92" s="55">
        <f t="shared" si="2"/>
        <v>100</v>
      </c>
      <c r="G92" s="46" t="s">
        <v>410</v>
      </c>
    </row>
    <row r="93" spans="1:9" ht="78.75" customHeight="1" x14ac:dyDescent="0.25">
      <c r="A93" s="170"/>
      <c r="B93" s="52" t="s">
        <v>325</v>
      </c>
      <c r="C93" s="46" t="s">
        <v>19</v>
      </c>
      <c r="D93" s="12">
        <v>223.6</v>
      </c>
      <c r="E93" s="12">
        <v>223.6</v>
      </c>
      <c r="F93" s="55">
        <f t="shared" si="2"/>
        <v>100</v>
      </c>
      <c r="G93" s="46" t="s">
        <v>411</v>
      </c>
    </row>
    <row r="94" spans="1:9" ht="89.25" customHeight="1" x14ac:dyDescent="0.25">
      <c r="A94" s="170"/>
      <c r="B94" s="52" t="s">
        <v>326</v>
      </c>
      <c r="C94" s="46" t="s">
        <v>19</v>
      </c>
      <c r="D94" s="12">
        <v>1</v>
      </c>
      <c r="E94" s="12">
        <v>1</v>
      </c>
      <c r="F94" s="55">
        <f t="shared" si="2"/>
        <v>100</v>
      </c>
      <c r="G94" s="46" t="s">
        <v>409</v>
      </c>
    </row>
    <row r="95" spans="1:9" ht="84" customHeight="1" x14ac:dyDescent="0.25">
      <c r="A95" s="170" t="s">
        <v>28</v>
      </c>
      <c r="B95" s="52" t="s">
        <v>313</v>
      </c>
      <c r="C95" s="46" t="s">
        <v>19</v>
      </c>
      <c r="D95" s="12">
        <v>4.3</v>
      </c>
      <c r="E95" s="12">
        <v>3.8</v>
      </c>
      <c r="F95" s="55">
        <f t="shared" si="2"/>
        <v>88.372093023255815</v>
      </c>
      <c r="G95" s="46" t="s">
        <v>579</v>
      </c>
    </row>
    <row r="96" spans="1:9" ht="80.25" customHeight="1" x14ac:dyDescent="0.25">
      <c r="A96" s="170"/>
      <c r="B96" s="52" t="s">
        <v>314</v>
      </c>
      <c r="C96" s="46" t="s">
        <v>19</v>
      </c>
      <c r="D96" s="12">
        <v>38.4</v>
      </c>
      <c r="E96" s="12">
        <v>17.3</v>
      </c>
      <c r="F96" s="55">
        <f t="shared" si="2"/>
        <v>45.052083333333336</v>
      </c>
      <c r="G96" s="46" t="s">
        <v>580</v>
      </c>
    </row>
    <row r="97" spans="1:9" ht="109.5" customHeight="1" x14ac:dyDescent="0.25">
      <c r="A97" s="170"/>
      <c r="B97" s="52" t="s">
        <v>241</v>
      </c>
      <c r="C97" s="46" t="s">
        <v>19</v>
      </c>
      <c r="D97" s="12">
        <v>29.9</v>
      </c>
      <c r="E97" s="12">
        <v>29.9</v>
      </c>
      <c r="F97" s="55">
        <f t="shared" si="2"/>
        <v>100</v>
      </c>
      <c r="G97" s="46" t="s">
        <v>581</v>
      </c>
    </row>
    <row r="98" spans="1:9" ht="138.75" customHeight="1" x14ac:dyDescent="0.25">
      <c r="A98" s="170" t="s">
        <v>30</v>
      </c>
      <c r="B98" s="52" t="s">
        <v>62</v>
      </c>
      <c r="C98" s="46" t="s">
        <v>19</v>
      </c>
      <c r="D98" s="12">
        <v>361.7</v>
      </c>
      <c r="E98" s="12">
        <v>361.7</v>
      </c>
      <c r="F98" s="55">
        <f t="shared" si="2"/>
        <v>100</v>
      </c>
      <c r="G98" s="46" t="s">
        <v>500</v>
      </c>
    </row>
    <row r="99" spans="1:9" ht="60" customHeight="1" x14ac:dyDescent="0.25">
      <c r="A99" s="170"/>
      <c r="B99" s="52" t="s">
        <v>93</v>
      </c>
      <c r="C99" s="46" t="s">
        <v>19</v>
      </c>
      <c r="D99" s="12">
        <v>5</v>
      </c>
      <c r="E99" s="12">
        <v>5</v>
      </c>
      <c r="F99" s="55">
        <f t="shared" si="2"/>
        <v>100</v>
      </c>
      <c r="G99" s="74" t="s">
        <v>366</v>
      </c>
    </row>
    <row r="100" spans="1:9" ht="104.25" customHeight="1" x14ac:dyDescent="0.25">
      <c r="A100" s="170" t="s">
        <v>31</v>
      </c>
      <c r="B100" s="52" t="s">
        <v>208</v>
      </c>
      <c r="C100" s="46" t="s">
        <v>19</v>
      </c>
      <c r="D100" s="12">
        <v>157.19999999999999</v>
      </c>
      <c r="E100" s="12">
        <v>157.19999999999999</v>
      </c>
      <c r="F100" s="55">
        <f t="shared" si="2"/>
        <v>100</v>
      </c>
      <c r="G100" s="46" t="s">
        <v>514</v>
      </c>
    </row>
    <row r="101" spans="1:9" ht="55.5" customHeight="1" x14ac:dyDescent="0.25">
      <c r="A101" s="170"/>
      <c r="B101" s="52" t="s">
        <v>209</v>
      </c>
      <c r="C101" s="46" t="s">
        <v>19</v>
      </c>
      <c r="D101" s="12">
        <v>7.5</v>
      </c>
      <c r="E101" s="12">
        <v>7.5</v>
      </c>
      <c r="F101" s="55">
        <f t="shared" si="2"/>
        <v>100</v>
      </c>
      <c r="G101" s="46" t="s">
        <v>515</v>
      </c>
    </row>
    <row r="102" spans="1:9" ht="146.25" customHeight="1" x14ac:dyDescent="0.25">
      <c r="A102" s="170" t="s">
        <v>32</v>
      </c>
      <c r="B102" s="52" t="s">
        <v>149</v>
      </c>
      <c r="C102" s="46" t="s">
        <v>19</v>
      </c>
      <c r="D102" s="12">
        <v>2187</v>
      </c>
      <c r="E102" s="12">
        <v>2187</v>
      </c>
      <c r="F102" s="55">
        <f t="shared" si="2"/>
        <v>100</v>
      </c>
      <c r="G102" s="46" t="s">
        <v>545</v>
      </c>
    </row>
    <row r="103" spans="1:9" s="42" customFormat="1" ht="57" customHeight="1" x14ac:dyDescent="0.25">
      <c r="A103" s="170"/>
      <c r="B103" s="70" t="s">
        <v>120</v>
      </c>
      <c r="C103" s="74" t="s">
        <v>19</v>
      </c>
      <c r="D103" s="20">
        <v>10</v>
      </c>
      <c r="E103" s="20">
        <v>10</v>
      </c>
      <c r="F103" s="55">
        <f t="shared" si="2"/>
        <v>100</v>
      </c>
      <c r="G103" s="74" t="s">
        <v>391</v>
      </c>
      <c r="H103" s="41"/>
      <c r="I103" s="41"/>
    </row>
    <row r="104" spans="1:9" ht="285.75" customHeight="1" x14ac:dyDescent="0.25">
      <c r="A104" s="170"/>
      <c r="B104" s="52" t="s">
        <v>150</v>
      </c>
      <c r="C104" s="46" t="s">
        <v>19</v>
      </c>
      <c r="D104" s="12">
        <v>1790.9</v>
      </c>
      <c r="E104" s="12">
        <v>1743.6</v>
      </c>
      <c r="F104" s="55">
        <f t="shared" si="2"/>
        <v>97.358869841978873</v>
      </c>
      <c r="G104" s="46" t="s">
        <v>555</v>
      </c>
    </row>
    <row r="105" spans="1:9" ht="62.25" customHeight="1" x14ac:dyDescent="0.25">
      <c r="A105" s="170" t="s">
        <v>33</v>
      </c>
      <c r="B105" s="52" t="s">
        <v>75</v>
      </c>
      <c r="C105" s="46" t="s">
        <v>19</v>
      </c>
      <c r="D105" s="12">
        <v>121</v>
      </c>
      <c r="E105" s="12">
        <v>121</v>
      </c>
      <c r="F105" s="55">
        <f t="shared" si="2"/>
        <v>100</v>
      </c>
      <c r="G105" s="46" t="s">
        <v>471</v>
      </c>
    </row>
    <row r="106" spans="1:9" ht="82.5" customHeight="1" x14ac:dyDescent="0.25">
      <c r="A106" s="170"/>
      <c r="B106" s="52" t="s">
        <v>166</v>
      </c>
      <c r="C106" s="46" t="s">
        <v>19</v>
      </c>
      <c r="D106" s="12">
        <v>150</v>
      </c>
      <c r="E106" s="12">
        <v>150</v>
      </c>
      <c r="F106" s="55">
        <f t="shared" si="2"/>
        <v>100</v>
      </c>
      <c r="G106" s="46" t="s">
        <v>472</v>
      </c>
    </row>
    <row r="107" spans="1:9" ht="81.75" customHeight="1" x14ac:dyDescent="0.25">
      <c r="A107" s="170"/>
      <c r="B107" s="52" t="s">
        <v>77</v>
      </c>
      <c r="C107" s="46" t="s">
        <v>19</v>
      </c>
      <c r="D107" s="12">
        <v>0</v>
      </c>
      <c r="E107" s="12">
        <v>0</v>
      </c>
      <c r="F107" s="55">
        <v>0</v>
      </c>
      <c r="G107" s="46" t="s">
        <v>390</v>
      </c>
    </row>
    <row r="108" spans="1:9" ht="60" customHeight="1" x14ac:dyDescent="0.25">
      <c r="A108" s="170"/>
      <c r="B108" s="52" t="s">
        <v>78</v>
      </c>
      <c r="C108" s="46" t="s">
        <v>19</v>
      </c>
      <c r="D108" s="12">
        <v>0</v>
      </c>
      <c r="E108" s="12">
        <v>0</v>
      </c>
      <c r="F108" s="55">
        <v>0</v>
      </c>
      <c r="G108" s="46" t="s">
        <v>390</v>
      </c>
    </row>
    <row r="109" spans="1:9" ht="78.75" customHeight="1" x14ac:dyDescent="0.25">
      <c r="A109" s="170" t="s">
        <v>34</v>
      </c>
      <c r="B109" s="52" t="s">
        <v>275</v>
      </c>
      <c r="C109" s="46" t="s">
        <v>19</v>
      </c>
      <c r="D109" s="12">
        <v>0</v>
      </c>
      <c r="E109" s="12">
        <v>0</v>
      </c>
      <c r="F109" s="55">
        <v>0</v>
      </c>
      <c r="G109" s="46" t="s">
        <v>390</v>
      </c>
    </row>
    <row r="110" spans="1:9" ht="80.25" customHeight="1" x14ac:dyDescent="0.25">
      <c r="A110" s="170"/>
      <c r="B110" s="52" t="s">
        <v>276</v>
      </c>
      <c r="C110" s="46" t="s">
        <v>19</v>
      </c>
      <c r="D110" s="12">
        <v>0</v>
      </c>
      <c r="E110" s="12">
        <v>0</v>
      </c>
      <c r="F110" s="55">
        <v>0</v>
      </c>
      <c r="G110" s="46" t="s">
        <v>390</v>
      </c>
    </row>
    <row r="111" spans="1:9" ht="54" customHeight="1" x14ac:dyDescent="0.25">
      <c r="A111" s="168" t="s">
        <v>68</v>
      </c>
      <c r="B111" s="168"/>
      <c r="C111" s="51" t="s">
        <v>91</v>
      </c>
      <c r="D111" s="13">
        <f>SUM(D84:D110)</f>
        <v>12179.699999999999</v>
      </c>
      <c r="E111" s="13">
        <f>SUM(E84:E110)</f>
        <v>10368.1</v>
      </c>
      <c r="F111" s="5">
        <f>E111/D111*100</f>
        <v>85.126070428664107</v>
      </c>
      <c r="G111" s="166"/>
    </row>
    <row r="112" spans="1:9" ht="54" customHeight="1" x14ac:dyDescent="0.25">
      <c r="A112" s="168"/>
      <c r="B112" s="168"/>
      <c r="C112" s="51" t="s">
        <v>130</v>
      </c>
      <c r="D112" s="13">
        <v>0</v>
      </c>
      <c r="E112" s="13">
        <v>0</v>
      </c>
      <c r="F112" s="5">
        <v>0</v>
      </c>
      <c r="G112" s="166"/>
    </row>
    <row r="113" spans="1:9" ht="54" customHeight="1" x14ac:dyDescent="0.25">
      <c r="A113" s="168"/>
      <c r="B113" s="168"/>
      <c r="C113" s="51" t="s">
        <v>162</v>
      </c>
      <c r="D113" s="13">
        <v>0</v>
      </c>
      <c r="E113" s="13">
        <v>0</v>
      </c>
      <c r="F113" s="5">
        <v>0</v>
      </c>
      <c r="G113" s="166"/>
    </row>
    <row r="114" spans="1:9" ht="54" customHeight="1" x14ac:dyDescent="0.25">
      <c r="A114" s="168"/>
      <c r="B114" s="168"/>
      <c r="C114" s="51" t="s">
        <v>19</v>
      </c>
      <c r="D114" s="13">
        <f>D84+D85+D86+D87+D88+D89+D90+D91+D92+D93+D94+D95+D96+D97+D98+D99+D100+D101+D102+D103+D104+D105+D106+D107+D108+D109+D110</f>
        <v>12179.699999999999</v>
      </c>
      <c r="E114" s="13">
        <f>E84+E85+E86+E87+E88+E89+E90+E91+E92+E93+E94+E95+E96+E97+E98+E99+E100+E101+E102+E103+E104+E105+E106+E107+E108+E109+E110</f>
        <v>10368.1</v>
      </c>
      <c r="F114" s="5">
        <f>E114/D114*100</f>
        <v>85.126070428664107</v>
      </c>
      <c r="G114" s="166"/>
    </row>
    <row r="115" spans="1:9" s="28" customFormat="1" ht="33.75" customHeight="1" x14ac:dyDescent="0.25">
      <c r="A115" s="165" t="s">
        <v>35</v>
      </c>
      <c r="B115" s="165"/>
      <c r="C115" s="165"/>
      <c r="D115" s="165"/>
      <c r="E115" s="165"/>
      <c r="F115" s="165"/>
      <c r="G115" s="165"/>
      <c r="H115" s="27"/>
      <c r="I115" s="27"/>
    </row>
    <row r="116" spans="1:9" s="42" customFormat="1" ht="60" customHeight="1" x14ac:dyDescent="0.25">
      <c r="A116" s="70" t="s">
        <v>29</v>
      </c>
      <c r="B116" s="70" t="s">
        <v>455</v>
      </c>
      <c r="C116" s="74" t="s">
        <v>19</v>
      </c>
      <c r="D116" s="20">
        <v>234.5</v>
      </c>
      <c r="E116" s="20">
        <v>234.5</v>
      </c>
      <c r="F116" s="55">
        <f t="shared" ref="F116:F127" si="3">E116/D116*100</f>
        <v>100</v>
      </c>
      <c r="G116" s="74" t="s">
        <v>456</v>
      </c>
      <c r="H116" s="41"/>
      <c r="I116" s="41"/>
    </row>
    <row r="117" spans="1:9" s="42" customFormat="1" ht="90" customHeight="1" x14ac:dyDescent="0.25">
      <c r="A117" s="70" t="s">
        <v>26</v>
      </c>
      <c r="B117" s="52" t="s">
        <v>216</v>
      </c>
      <c r="C117" s="74" t="s">
        <v>19</v>
      </c>
      <c r="D117" s="20">
        <v>48.5</v>
      </c>
      <c r="E117" s="20">
        <v>48.5</v>
      </c>
      <c r="F117" s="55">
        <f t="shared" si="3"/>
        <v>100</v>
      </c>
      <c r="G117" s="74" t="s">
        <v>376</v>
      </c>
      <c r="H117" s="41"/>
      <c r="I117" s="41"/>
    </row>
    <row r="118" spans="1:9" ht="291.75" customHeight="1" x14ac:dyDescent="0.25">
      <c r="A118" s="52" t="s">
        <v>27</v>
      </c>
      <c r="B118" s="52" t="s">
        <v>327</v>
      </c>
      <c r="C118" s="46" t="s">
        <v>19</v>
      </c>
      <c r="D118" s="12">
        <v>1616.5</v>
      </c>
      <c r="E118" s="12">
        <v>1563.1</v>
      </c>
      <c r="F118" s="55">
        <f t="shared" si="3"/>
        <v>96.696566656356325</v>
      </c>
      <c r="G118" s="46" t="s">
        <v>590</v>
      </c>
    </row>
    <row r="119" spans="1:9" s="42" customFormat="1" ht="215.25" customHeight="1" x14ac:dyDescent="0.25">
      <c r="A119" s="70" t="s">
        <v>28</v>
      </c>
      <c r="B119" s="70" t="s">
        <v>315</v>
      </c>
      <c r="C119" s="74" t="s">
        <v>19</v>
      </c>
      <c r="D119" s="20">
        <v>1120</v>
      </c>
      <c r="E119" s="20">
        <v>868.5</v>
      </c>
      <c r="F119" s="55">
        <f t="shared" si="3"/>
        <v>77.544642857142847</v>
      </c>
      <c r="G119" s="74" t="s">
        <v>582</v>
      </c>
      <c r="H119" s="41"/>
      <c r="I119" s="41"/>
    </row>
    <row r="120" spans="1:9" ht="81.75" customHeight="1" x14ac:dyDescent="0.25">
      <c r="A120" s="54" t="s">
        <v>31</v>
      </c>
      <c r="B120" s="52" t="s">
        <v>259</v>
      </c>
      <c r="C120" s="46" t="s">
        <v>19</v>
      </c>
      <c r="D120" s="12">
        <v>0</v>
      </c>
      <c r="E120" s="12">
        <v>0</v>
      </c>
      <c r="F120" s="55">
        <v>0</v>
      </c>
      <c r="G120" s="46" t="s">
        <v>516</v>
      </c>
    </row>
    <row r="121" spans="1:9" ht="312" customHeight="1" x14ac:dyDescent="0.25">
      <c r="A121" s="47" t="s">
        <v>32</v>
      </c>
      <c r="B121" s="47" t="s">
        <v>125</v>
      </c>
      <c r="C121" s="48" t="s">
        <v>19</v>
      </c>
      <c r="D121" s="58">
        <v>3350</v>
      </c>
      <c r="E121" s="58">
        <v>3203</v>
      </c>
      <c r="F121" s="59">
        <f t="shared" si="3"/>
        <v>95.611940298507463</v>
      </c>
      <c r="G121" s="48" t="s">
        <v>556</v>
      </c>
    </row>
    <row r="122" spans="1:9" ht="292.5" customHeight="1" x14ac:dyDescent="0.25">
      <c r="A122" s="158" t="s">
        <v>33</v>
      </c>
      <c r="B122" s="47" t="s">
        <v>70</v>
      </c>
      <c r="C122" s="48" t="s">
        <v>19</v>
      </c>
      <c r="D122" s="58">
        <v>1338.3</v>
      </c>
      <c r="E122" s="58">
        <v>1214.4000000000001</v>
      </c>
      <c r="F122" s="59">
        <f t="shared" si="3"/>
        <v>90.741986101770905</v>
      </c>
      <c r="G122" s="61" t="s">
        <v>473</v>
      </c>
    </row>
    <row r="123" spans="1:9" ht="55.5" customHeight="1" x14ac:dyDescent="0.25">
      <c r="A123" s="173"/>
      <c r="B123" s="54" t="s">
        <v>127</v>
      </c>
      <c r="C123" s="46" t="s">
        <v>19</v>
      </c>
      <c r="D123" s="20">
        <v>290</v>
      </c>
      <c r="E123" s="12">
        <v>290</v>
      </c>
      <c r="F123" s="55">
        <f t="shared" si="3"/>
        <v>100</v>
      </c>
      <c r="G123" s="46" t="s">
        <v>474</v>
      </c>
    </row>
    <row r="124" spans="1:9" ht="264" customHeight="1" x14ac:dyDescent="0.25">
      <c r="A124" s="173"/>
      <c r="B124" s="47" t="s">
        <v>128</v>
      </c>
      <c r="C124" s="48" t="s">
        <v>19</v>
      </c>
      <c r="D124" s="62">
        <v>370.5</v>
      </c>
      <c r="E124" s="58">
        <v>370.4</v>
      </c>
      <c r="F124" s="59">
        <f t="shared" si="3"/>
        <v>99.973009446693652</v>
      </c>
      <c r="G124" s="48" t="s">
        <v>475</v>
      </c>
    </row>
    <row r="125" spans="1:9" ht="90.75" customHeight="1" x14ac:dyDescent="0.25">
      <c r="A125" s="173"/>
      <c r="B125" s="158" t="s">
        <v>379</v>
      </c>
      <c r="C125" s="48" t="s">
        <v>162</v>
      </c>
      <c r="D125" s="62">
        <v>2028.5</v>
      </c>
      <c r="E125" s="58">
        <v>2028.5</v>
      </c>
      <c r="F125" s="59">
        <f t="shared" si="3"/>
        <v>100</v>
      </c>
      <c r="G125" s="160" t="s">
        <v>476</v>
      </c>
    </row>
    <row r="126" spans="1:9" ht="409.5" customHeight="1" x14ac:dyDescent="0.25">
      <c r="A126" s="173"/>
      <c r="B126" s="159"/>
      <c r="C126" s="48" t="s">
        <v>19</v>
      </c>
      <c r="D126" s="62">
        <v>106.8</v>
      </c>
      <c r="E126" s="58">
        <v>106.8</v>
      </c>
      <c r="F126" s="59">
        <f t="shared" si="3"/>
        <v>100</v>
      </c>
      <c r="G126" s="161"/>
    </row>
    <row r="127" spans="1:9" s="42" customFormat="1" ht="408.75" customHeight="1" x14ac:dyDescent="0.25">
      <c r="A127" s="173"/>
      <c r="B127" s="181" t="s">
        <v>254</v>
      </c>
      <c r="C127" s="171" t="s">
        <v>19</v>
      </c>
      <c r="D127" s="177">
        <v>353.8</v>
      </c>
      <c r="E127" s="177">
        <v>353.7</v>
      </c>
      <c r="F127" s="175">
        <f t="shared" si="3"/>
        <v>99.971735443753531</v>
      </c>
      <c r="G127" s="171" t="s">
        <v>477</v>
      </c>
      <c r="H127" s="41"/>
      <c r="I127" s="41"/>
    </row>
    <row r="128" spans="1:9" s="42" customFormat="1" ht="216.75" customHeight="1" x14ac:dyDescent="0.25">
      <c r="A128" s="159"/>
      <c r="B128" s="182"/>
      <c r="C128" s="172"/>
      <c r="D128" s="178"/>
      <c r="E128" s="178"/>
      <c r="F128" s="176"/>
      <c r="G128" s="172"/>
      <c r="H128" s="41"/>
      <c r="I128" s="41"/>
    </row>
    <row r="129" spans="1:9" ht="53.25" customHeight="1" x14ac:dyDescent="0.25">
      <c r="A129" s="168" t="s">
        <v>68</v>
      </c>
      <c r="B129" s="168"/>
      <c r="C129" s="51" t="s">
        <v>91</v>
      </c>
      <c r="D129" s="13">
        <f>SUM(D116:D127)</f>
        <v>10857.399999999998</v>
      </c>
      <c r="E129" s="13">
        <f>SUM(E116:E127)</f>
        <v>10281.4</v>
      </c>
      <c r="F129" s="5">
        <f>E129/D129*100</f>
        <v>94.694862490098927</v>
      </c>
      <c r="G129" s="166"/>
    </row>
    <row r="130" spans="1:9" ht="53.25" customHeight="1" x14ac:dyDescent="0.25">
      <c r="A130" s="168"/>
      <c r="B130" s="168"/>
      <c r="C130" s="51" t="s">
        <v>130</v>
      </c>
      <c r="D130" s="13">
        <v>0</v>
      </c>
      <c r="E130" s="13">
        <v>0</v>
      </c>
      <c r="F130" s="5">
        <v>0</v>
      </c>
      <c r="G130" s="166"/>
    </row>
    <row r="131" spans="1:9" ht="53.25" customHeight="1" x14ac:dyDescent="0.25">
      <c r="A131" s="168"/>
      <c r="B131" s="168"/>
      <c r="C131" s="51" t="s">
        <v>162</v>
      </c>
      <c r="D131" s="13">
        <f>D125</f>
        <v>2028.5</v>
      </c>
      <c r="E131" s="13">
        <f>E125</f>
        <v>2028.5</v>
      </c>
      <c r="F131" s="5">
        <f>E131/D131*100</f>
        <v>100</v>
      </c>
      <c r="G131" s="166"/>
    </row>
    <row r="132" spans="1:9" ht="53.25" customHeight="1" x14ac:dyDescent="0.25">
      <c r="A132" s="168"/>
      <c r="B132" s="168"/>
      <c r="C132" s="51" t="s">
        <v>19</v>
      </c>
      <c r="D132" s="13">
        <f>D116+D117+D118+D119+D120+D121+D122+D123+D124+D127+D126</f>
        <v>8828.8999999999978</v>
      </c>
      <c r="E132" s="13">
        <f>E116+E117+E118+E119+E120+E121+E122+E123+E124+E127+E126</f>
        <v>8252.9</v>
      </c>
      <c r="F132" s="5">
        <f>E132/D132*100</f>
        <v>93.475970959009629</v>
      </c>
      <c r="G132" s="166"/>
    </row>
    <row r="133" spans="1:9" ht="32.25" customHeight="1" x14ac:dyDescent="0.25">
      <c r="A133" s="165" t="s">
        <v>119</v>
      </c>
      <c r="B133" s="165"/>
      <c r="C133" s="165"/>
      <c r="D133" s="165"/>
      <c r="E133" s="165"/>
      <c r="F133" s="165"/>
      <c r="G133" s="165"/>
    </row>
    <row r="134" spans="1:9" ht="285" customHeight="1" x14ac:dyDescent="0.25">
      <c r="A134" s="45" t="s">
        <v>23</v>
      </c>
      <c r="B134" s="54" t="s">
        <v>41</v>
      </c>
      <c r="C134" s="46" t="s">
        <v>19</v>
      </c>
      <c r="D134" s="12">
        <v>14403.9</v>
      </c>
      <c r="E134" s="12">
        <v>13590.2</v>
      </c>
      <c r="F134" s="55">
        <f t="shared" ref="F134:F168" si="4">E134/D134*100</f>
        <v>94.350835537597462</v>
      </c>
      <c r="G134" s="46" t="s">
        <v>447</v>
      </c>
    </row>
    <row r="135" spans="1:9" ht="396.75" customHeight="1" x14ac:dyDescent="0.25">
      <c r="A135" s="56" t="s">
        <v>24</v>
      </c>
      <c r="B135" s="47" t="s">
        <v>304</v>
      </c>
      <c r="C135" s="48" t="s">
        <v>19</v>
      </c>
      <c r="D135" s="58">
        <v>9271.7999999999993</v>
      </c>
      <c r="E135" s="58">
        <v>7122.2</v>
      </c>
      <c r="F135" s="59">
        <f t="shared" si="4"/>
        <v>76.815720787765045</v>
      </c>
      <c r="G135" s="48" t="s">
        <v>427</v>
      </c>
    </row>
    <row r="136" spans="1:9" ht="409.5" customHeight="1" x14ac:dyDescent="0.25">
      <c r="A136" s="158" t="s">
        <v>25</v>
      </c>
      <c r="B136" s="158" t="s">
        <v>106</v>
      </c>
      <c r="C136" s="160" t="s">
        <v>19</v>
      </c>
      <c r="D136" s="162">
        <v>15986</v>
      </c>
      <c r="E136" s="162">
        <v>15947.5</v>
      </c>
      <c r="F136" s="175">
        <f t="shared" si="4"/>
        <v>99.759164268735148</v>
      </c>
      <c r="G136" s="160" t="s">
        <v>528</v>
      </c>
    </row>
    <row r="137" spans="1:9" ht="140.25" customHeight="1" x14ac:dyDescent="0.25">
      <c r="A137" s="159"/>
      <c r="B137" s="159"/>
      <c r="C137" s="161"/>
      <c r="D137" s="164"/>
      <c r="E137" s="164"/>
      <c r="F137" s="176"/>
      <c r="G137" s="161"/>
    </row>
    <row r="138" spans="1:9" s="42" customFormat="1" ht="183" customHeight="1" x14ac:dyDescent="0.25">
      <c r="A138" s="158" t="s">
        <v>29</v>
      </c>
      <c r="B138" s="70" t="s">
        <v>227</v>
      </c>
      <c r="C138" s="74" t="s">
        <v>19</v>
      </c>
      <c r="D138" s="20">
        <v>13896</v>
      </c>
      <c r="E138" s="20">
        <v>5640.8</v>
      </c>
      <c r="F138" s="55">
        <f t="shared" si="4"/>
        <v>40.592976396085206</v>
      </c>
      <c r="G138" s="74" t="s">
        <v>591</v>
      </c>
      <c r="H138" s="41"/>
      <c r="I138" s="41"/>
    </row>
    <row r="139" spans="1:9" ht="80.25" customHeight="1" x14ac:dyDescent="0.25">
      <c r="A139" s="159"/>
      <c r="B139" s="52" t="s">
        <v>228</v>
      </c>
      <c r="C139" s="46" t="s">
        <v>19</v>
      </c>
      <c r="D139" s="12">
        <v>160.5</v>
      </c>
      <c r="E139" s="12">
        <v>160.5</v>
      </c>
      <c r="F139" s="55">
        <f t="shared" si="4"/>
        <v>100</v>
      </c>
      <c r="G139" s="46" t="s">
        <v>457</v>
      </c>
    </row>
    <row r="140" spans="1:9" s="42" customFormat="1" ht="409.5" customHeight="1" x14ac:dyDescent="0.25">
      <c r="A140" s="181" t="s">
        <v>26</v>
      </c>
      <c r="B140" s="181" t="s">
        <v>135</v>
      </c>
      <c r="C140" s="171" t="s">
        <v>352</v>
      </c>
      <c r="D140" s="177">
        <v>4774.5</v>
      </c>
      <c r="E140" s="177">
        <v>4519.7</v>
      </c>
      <c r="F140" s="175">
        <f t="shared" si="4"/>
        <v>94.663315530422025</v>
      </c>
      <c r="G140" s="171" t="s">
        <v>567</v>
      </c>
      <c r="H140" s="41"/>
      <c r="I140" s="41"/>
    </row>
    <row r="141" spans="1:9" s="42" customFormat="1" ht="63" customHeight="1" x14ac:dyDescent="0.25">
      <c r="A141" s="182"/>
      <c r="B141" s="182"/>
      <c r="C141" s="172"/>
      <c r="D141" s="178"/>
      <c r="E141" s="178"/>
      <c r="F141" s="176"/>
      <c r="G141" s="172"/>
      <c r="H141" s="41"/>
      <c r="I141" s="41"/>
    </row>
    <row r="142" spans="1:9" ht="291" customHeight="1" x14ac:dyDescent="0.25">
      <c r="A142" s="158" t="s">
        <v>27</v>
      </c>
      <c r="B142" s="52" t="s">
        <v>328</v>
      </c>
      <c r="C142" s="46" t="s">
        <v>19</v>
      </c>
      <c r="D142" s="12">
        <v>6831.5</v>
      </c>
      <c r="E142" s="12">
        <v>5923.7</v>
      </c>
      <c r="F142" s="55">
        <f t="shared" si="4"/>
        <v>86.711556759130488</v>
      </c>
      <c r="G142" s="46" t="s">
        <v>592</v>
      </c>
    </row>
    <row r="143" spans="1:9" ht="85.5" customHeight="1" x14ac:dyDescent="0.25">
      <c r="A143" s="159"/>
      <c r="B143" s="52" t="s">
        <v>339</v>
      </c>
      <c r="C143" s="46" t="s">
        <v>19</v>
      </c>
      <c r="D143" s="12">
        <v>1051.3</v>
      </c>
      <c r="E143" s="12">
        <v>1051.3</v>
      </c>
      <c r="F143" s="55">
        <f t="shared" ref="F143" si="5">E143/D143*100</f>
        <v>100</v>
      </c>
      <c r="G143" s="46" t="s">
        <v>412</v>
      </c>
    </row>
    <row r="144" spans="1:9" ht="409.5" customHeight="1" x14ac:dyDescent="0.25">
      <c r="A144" s="158" t="s">
        <v>28</v>
      </c>
      <c r="B144" s="158" t="s">
        <v>385</v>
      </c>
      <c r="C144" s="160" t="s">
        <v>19</v>
      </c>
      <c r="D144" s="162">
        <v>10938.3</v>
      </c>
      <c r="E144" s="162">
        <v>8188.2</v>
      </c>
      <c r="F144" s="175">
        <f t="shared" si="4"/>
        <v>74.858067524203946</v>
      </c>
      <c r="G144" s="160" t="s">
        <v>602</v>
      </c>
    </row>
    <row r="145" spans="1:9" ht="90" customHeight="1" x14ac:dyDescent="0.25">
      <c r="A145" s="173"/>
      <c r="B145" s="159"/>
      <c r="C145" s="161"/>
      <c r="D145" s="164"/>
      <c r="E145" s="164"/>
      <c r="F145" s="176"/>
      <c r="G145" s="161"/>
    </row>
    <row r="146" spans="1:9" ht="191.25" customHeight="1" x14ac:dyDescent="0.25">
      <c r="A146" s="159"/>
      <c r="B146" s="52" t="s">
        <v>242</v>
      </c>
      <c r="C146" s="46" t="s">
        <v>19</v>
      </c>
      <c r="D146" s="12">
        <v>1281.2</v>
      </c>
      <c r="E146" s="12">
        <v>1248.7</v>
      </c>
      <c r="F146" s="55">
        <f t="shared" si="4"/>
        <v>97.463315641586007</v>
      </c>
      <c r="G146" s="46" t="s">
        <v>603</v>
      </c>
    </row>
    <row r="147" spans="1:9" s="42" customFormat="1" ht="262.5" customHeight="1" x14ac:dyDescent="0.25">
      <c r="A147" s="181" t="s">
        <v>30</v>
      </c>
      <c r="B147" s="70" t="s">
        <v>117</v>
      </c>
      <c r="C147" s="74" t="s">
        <v>19</v>
      </c>
      <c r="D147" s="20">
        <v>9083.7000000000007</v>
      </c>
      <c r="E147" s="20">
        <v>9069.2000000000007</v>
      </c>
      <c r="F147" s="55">
        <f t="shared" si="4"/>
        <v>99.840373416118979</v>
      </c>
      <c r="G147" s="46" t="s">
        <v>501</v>
      </c>
      <c r="H147" s="41"/>
      <c r="I147" s="41"/>
    </row>
    <row r="148" spans="1:9" s="42" customFormat="1" ht="80.25" customHeight="1" x14ac:dyDescent="0.25">
      <c r="A148" s="182"/>
      <c r="B148" s="70" t="s">
        <v>116</v>
      </c>
      <c r="C148" s="74" t="s">
        <v>19</v>
      </c>
      <c r="D148" s="20">
        <v>277</v>
      </c>
      <c r="E148" s="20">
        <v>277</v>
      </c>
      <c r="F148" s="55">
        <f t="shared" si="4"/>
        <v>100</v>
      </c>
      <c r="G148" s="74" t="s">
        <v>502</v>
      </c>
      <c r="H148" s="41"/>
      <c r="I148" s="41"/>
    </row>
    <row r="149" spans="1:9" s="42" customFormat="1" ht="408.75" customHeight="1" x14ac:dyDescent="0.25">
      <c r="A149" s="158" t="s">
        <v>31</v>
      </c>
      <c r="B149" s="181" t="s">
        <v>210</v>
      </c>
      <c r="C149" s="171" t="s">
        <v>19</v>
      </c>
      <c r="D149" s="177">
        <v>17460.7</v>
      </c>
      <c r="E149" s="177">
        <v>12038.2</v>
      </c>
      <c r="F149" s="175">
        <f t="shared" si="4"/>
        <v>68.944544033171638</v>
      </c>
      <c r="G149" s="171" t="s">
        <v>517</v>
      </c>
      <c r="H149" s="41"/>
      <c r="I149" s="41"/>
    </row>
    <row r="150" spans="1:9" s="42" customFormat="1" ht="109.5" customHeight="1" x14ac:dyDescent="0.25">
      <c r="A150" s="159"/>
      <c r="B150" s="182"/>
      <c r="C150" s="172"/>
      <c r="D150" s="178"/>
      <c r="E150" s="178"/>
      <c r="F150" s="176"/>
      <c r="G150" s="172"/>
      <c r="H150" s="41"/>
      <c r="I150" s="41"/>
    </row>
    <row r="151" spans="1:9" s="64" customFormat="1" ht="409.5" customHeight="1" x14ac:dyDescent="0.25">
      <c r="A151" s="181" t="s">
        <v>32</v>
      </c>
      <c r="B151" s="181" t="s">
        <v>151</v>
      </c>
      <c r="C151" s="171" t="s">
        <v>19</v>
      </c>
      <c r="D151" s="177">
        <v>114043.5</v>
      </c>
      <c r="E151" s="177">
        <v>104126.2</v>
      </c>
      <c r="F151" s="175">
        <f t="shared" si="4"/>
        <v>91.303932271457825</v>
      </c>
      <c r="G151" s="171" t="s">
        <v>557</v>
      </c>
      <c r="H151" s="63"/>
      <c r="I151" s="63"/>
    </row>
    <row r="152" spans="1:9" s="64" customFormat="1" ht="409.5" customHeight="1" x14ac:dyDescent="0.25">
      <c r="A152" s="186"/>
      <c r="B152" s="186"/>
      <c r="C152" s="183"/>
      <c r="D152" s="185"/>
      <c r="E152" s="185"/>
      <c r="F152" s="184"/>
      <c r="G152" s="183"/>
      <c r="H152" s="63"/>
      <c r="I152" s="63"/>
    </row>
    <row r="153" spans="1:9" s="64" customFormat="1" ht="409.5" customHeight="1" x14ac:dyDescent="0.25">
      <c r="A153" s="186"/>
      <c r="B153" s="186"/>
      <c r="C153" s="183"/>
      <c r="D153" s="185"/>
      <c r="E153" s="185"/>
      <c r="F153" s="184"/>
      <c r="G153" s="183"/>
      <c r="H153" s="63"/>
      <c r="I153" s="63"/>
    </row>
    <row r="154" spans="1:9" s="64" customFormat="1" ht="225.75" customHeight="1" x14ac:dyDescent="0.25">
      <c r="A154" s="182"/>
      <c r="B154" s="182"/>
      <c r="C154" s="172"/>
      <c r="D154" s="178"/>
      <c r="E154" s="178"/>
      <c r="F154" s="176"/>
      <c r="G154" s="172"/>
      <c r="H154" s="63"/>
      <c r="I154" s="63"/>
    </row>
    <row r="155" spans="1:9" s="64" customFormat="1" ht="129" customHeight="1" x14ac:dyDescent="0.25">
      <c r="A155" s="158" t="s">
        <v>33</v>
      </c>
      <c r="B155" s="50" t="s">
        <v>386</v>
      </c>
      <c r="C155" s="65" t="s">
        <v>162</v>
      </c>
      <c r="D155" s="65">
        <v>318.7</v>
      </c>
      <c r="E155" s="66">
        <v>318.7</v>
      </c>
      <c r="F155" s="55">
        <f t="shared" si="4"/>
        <v>100</v>
      </c>
      <c r="G155" s="65" t="s">
        <v>478</v>
      </c>
      <c r="H155" s="63"/>
      <c r="I155" s="63"/>
    </row>
    <row r="156" spans="1:9" s="42" customFormat="1" ht="408.75" customHeight="1" x14ac:dyDescent="0.25">
      <c r="A156" s="173"/>
      <c r="B156" s="181" t="s">
        <v>80</v>
      </c>
      <c r="C156" s="171" t="s">
        <v>19</v>
      </c>
      <c r="D156" s="177">
        <v>108576.4</v>
      </c>
      <c r="E156" s="177">
        <v>50021.599999999999</v>
      </c>
      <c r="F156" s="175">
        <f t="shared" si="4"/>
        <v>46.070416775652909</v>
      </c>
      <c r="G156" s="171" t="s">
        <v>599</v>
      </c>
      <c r="H156" s="41"/>
      <c r="I156" s="41"/>
    </row>
    <row r="157" spans="1:9" s="42" customFormat="1" ht="408.75" customHeight="1" x14ac:dyDescent="0.25">
      <c r="A157" s="173"/>
      <c r="B157" s="186"/>
      <c r="C157" s="183"/>
      <c r="D157" s="185"/>
      <c r="E157" s="185"/>
      <c r="F157" s="184"/>
      <c r="G157" s="183"/>
      <c r="H157" s="41"/>
      <c r="I157" s="41"/>
    </row>
    <row r="158" spans="1:9" s="42" customFormat="1" ht="408.75" customHeight="1" x14ac:dyDescent="0.25">
      <c r="A158" s="173"/>
      <c r="B158" s="186"/>
      <c r="C158" s="183"/>
      <c r="D158" s="185"/>
      <c r="E158" s="185"/>
      <c r="F158" s="184"/>
      <c r="G158" s="183"/>
      <c r="H158" s="41"/>
      <c r="I158" s="41"/>
    </row>
    <row r="159" spans="1:9" s="42" customFormat="1" ht="408.75" customHeight="1" x14ac:dyDescent="0.25">
      <c r="A159" s="173"/>
      <c r="B159" s="186"/>
      <c r="C159" s="183"/>
      <c r="D159" s="185"/>
      <c r="E159" s="185"/>
      <c r="F159" s="184"/>
      <c r="G159" s="183"/>
      <c r="H159" s="41"/>
      <c r="I159" s="41"/>
    </row>
    <row r="160" spans="1:9" s="42" customFormat="1" ht="408.75" customHeight="1" x14ac:dyDescent="0.25">
      <c r="A160" s="173"/>
      <c r="B160" s="186"/>
      <c r="C160" s="183"/>
      <c r="D160" s="185"/>
      <c r="E160" s="185"/>
      <c r="F160" s="184"/>
      <c r="G160" s="183"/>
      <c r="H160" s="41"/>
      <c r="I160" s="41"/>
    </row>
    <row r="161" spans="1:9" s="42" customFormat="1" ht="408.75" customHeight="1" x14ac:dyDescent="0.25">
      <c r="A161" s="173"/>
      <c r="B161" s="186"/>
      <c r="C161" s="183"/>
      <c r="D161" s="185"/>
      <c r="E161" s="185"/>
      <c r="F161" s="184"/>
      <c r="G161" s="183"/>
      <c r="H161" s="41"/>
      <c r="I161" s="41"/>
    </row>
    <row r="162" spans="1:9" s="42" customFormat="1" ht="408.75" customHeight="1" x14ac:dyDescent="0.25">
      <c r="A162" s="173"/>
      <c r="B162" s="186"/>
      <c r="C162" s="183"/>
      <c r="D162" s="185"/>
      <c r="E162" s="185"/>
      <c r="F162" s="184"/>
      <c r="G162" s="183"/>
      <c r="H162" s="41"/>
      <c r="I162" s="41"/>
    </row>
    <row r="163" spans="1:9" s="42" customFormat="1" ht="408.75" customHeight="1" x14ac:dyDescent="0.25">
      <c r="A163" s="173"/>
      <c r="B163" s="186"/>
      <c r="C163" s="183"/>
      <c r="D163" s="185"/>
      <c r="E163" s="185"/>
      <c r="F163" s="184"/>
      <c r="G163" s="183"/>
      <c r="H163" s="41"/>
      <c r="I163" s="41"/>
    </row>
    <row r="164" spans="1:9" s="42" customFormat="1" ht="408.75" customHeight="1" x14ac:dyDescent="0.25">
      <c r="A164" s="173"/>
      <c r="B164" s="186"/>
      <c r="C164" s="183"/>
      <c r="D164" s="185"/>
      <c r="E164" s="185"/>
      <c r="F164" s="184"/>
      <c r="G164" s="183"/>
      <c r="H164" s="41"/>
      <c r="I164" s="41"/>
    </row>
    <row r="165" spans="1:9" s="42" customFormat="1" ht="261.75" customHeight="1" x14ac:dyDescent="0.25">
      <c r="A165" s="173"/>
      <c r="B165" s="182"/>
      <c r="C165" s="172"/>
      <c r="D165" s="178"/>
      <c r="E165" s="178"/>
      <c r="F165" s="176"/>
      <c r="G165" s="172"/>
      <c r="H165" s="41"/>
      <c r="I165" s="41"/>
    </row>
    <row r="166" spans="1:9" s="42" customFormat="1" ht="82.5" customHeight="1" x14ac:dyDescent="0.25">
      <c r="A166" s="159"/>
      <c r="B166" s="70" t="s">
        <v>79</v>
      </c>
      <c r="C166" s="74" t="s">
        <v>19</v>
      </c>
      <c r="D166" s="12">
        <v>0</v>
      </c>
      <c r="E166" s="12">
        <v>0</v>
      </c>
      <c r="F166" s="55">
        <v>0</v>
      </c>
      <c r="G166" s="46" t="s">
        <v>390</v>
      </c>
      <c r="H166" s="41"/>
      <c r="I166" s="41"/>
    </row>
    <row r="167" spans="1:9" s="42" customFormat="1" ht="312" customHeight="1" x14ac:dyDescent="0.25">
      <c r="A167" s="158" t="s">
        <v>34</v>
      </c>
      <c r="B167" s="70" t="s">
        <v>277</v>
      </c>
      <c r="C167" s="74" t="s">
        <v>19</v>
      </c>
      <c r="D167" s="20">
        <v>14007.7</v>
      </c>
      <c r="E167" s="20">
        <v>13958.3</v>
      </c>
      <c r="F167" s="55">
        <f t="shared" si="4"/>
        <v>99.647336821890804</v>
      </c>
      <c r="G167" s="74" t="s">
        <v>437</v>
      </c>
      <c r="H167" s="41"/>
      <c r="I167" s="41"/>
    </row>
    <row r="168" spans="1:9" s="42" customFormat="1" ht="259.5" customHeight="1" x14ac:dyDescent="0.25">
      <c r="A168" s="159"/>
      <c r="B168" s="70" t="s">
        <v>278</v>
      </c>
      <c r="C168" s="74" t="s">
        <v>19</v>
      </c>
      <c r="D168" s="20">
        <v>4569.6000000000004</v>
      </c>
      <c r="E168" s="20">
        <v>4569.6000000000004</v>
      </c>
      <c r="F168" s="55">
        <f t="shared" si="4"/>
        <v>100</v>
      </c>
      <c r="G168" s="74" t="s">
        <v>436</v>
      </c>
      <c r="H168" s="41"/>
      <c r="I168" s="41"/>
    </row>
    <row r="169" spans="1:9" ht="50.25" customHeight="1" x14ac:dyDescent="0.25">
      <c r="A169" s="168" t="s">
        <v>68</v>
      </c>
      <c r="B169" s="168"/>
      <c r="C169" s="51" t="s">
        <v>91</v>
      </c>
      <c r="D169" s="13">
        <f>SUM(D134:D168)</f>
        <v>346932.3</v>
      </c>
      <c r="E169" s="13">
        <f>SUM(E134:E168)</f>
        <v>257771.6</v>
      </c>
      <c r="F169" s="5">
        <f>E169/D169*100</f>
        <v>74.300259733671382</v>
      </c>
      <c r="G169" s="166"/>
    </row>
    <row r="170" spans="1:9" ht="50.25" customHeight="1" x14ac:dyDescent="0.25">
      <c r="A170" s="168"/>
      <c r="B170" s="168"/>
      <c r="C170" s="51" t="s">
        <v>130</v>
      </c>
      <c r="D170" s="13">
        <v>0</v>
      </c>
      <c r="E170" s="13">
        <v>0</v>
      </c>
      <c r="F170" s="5">
        <v>0</v>
      </c>
      <c r="G170" s="166"/>
    </row>
    <row r="171" spans="1:9" ht="50.25" customHeight="1" x14ac:dyDescent="0.25">
      <c r="A171" s="168"/>
      <c r="B171" s="168"/>
      <c r="C171" s="51" t="s">
        <v>18</v>
      </c>
      <c r="D171" s="13">
        <f>D155</f>
        <v>318.7</v>
      </c>
      <c r="E171" s="13">
        <f>E155</f>
        <v>318.7</v>
      </c>
      <c r="F171" s="5">
        <f>E171/D171*100</f>
        <v>100</v>
      </c>
      <c r="G171" s="166"/>
    </row>
    <row r="172" spans="1:9" ht="50.25" customHeight="1" x14ac:dyDescent="0.25">
      <c r="A172" s="168"/>
      <c r="B172" s="168"/>
      <c r="C172" s="51" t="s">
        <v>19</v>
      </c>
      <c r="D172" s="13">
        <f>D134+D135+D136+D138+D139+D140+D142+D143+D144+D146+D147+D148+D149+D151+D156+D166+D167+D168</f>
        <v>346613.6</v>
      </c>
      <c r="E172" s="13">
        <f>E134+E135+E136+E138+E139+E140+E142+E143+E144+E146+E147+E148+E149+E151+E156+E166+E167+E168</f>
        <v>257452.9</v>
      </c>
      <c r="F172" s="5">
        <f>E172/D172*100</f>
        <v>74.276629653308461</v>
      </c>
      <c r="G172" s="166"/>
    </row>
    <row r="173" spans="1:9" ht="34.5" customHeight="1" x14ac:dyDescent="0.25">
      <c r="A173" s="165" t="s">
        <v>46</v>
      </c>
      <c r="B173" s="165"/>
      <c r="C173" s="165"/>
      <c r="D173" s="165"/>
      <c r="E173" s="165"/>
      <c r="F173" s="165"/>
      <c r="G173" s="165"/>
    </row>
    <row r="174" spans="1:9" s="42" customFormat="1" ht="3" hidden="1" customHeight="1" x14ac:dyDescent="0.25">
      <c r="A174" s="52"/>
      <c r="B174" s="52"/>
      <c r="C174" s="46"/>
      <c r="D174" s="12"/>
      <c r="E174" s="12"/>
      <c r="F174" s="55"/>
      <c r="G174" s="44"/>
      <c r="H174" s="41"/>
      <c r="I174" s="41"/>
    </row>
    <row r="175" spans="1:9" ht="132" customHeight="1" x14ac:dyDescent="0.25">
      <c r="A175" s="52" t="s">
        <v>24</v>
      </c>
      <c r="B175" s="52" t="s">
        <v>305</v>
      </c>
      <c r="C175" s="46" t="s">
        <v>19</v>
      </c>
      <c r="D175" s="12">
        <v>7.9</v>
      </c>
      <c r="E175" s="12">
        <v>7.9</v>
      </c>
      <c r="F175" s="55">
        <f t="shared" ref="F175:F185" si="6">E175/D175*100</f>
        <v>100</v>
      </c>
      <c r="G175" s="46" t="s">
        <v>377</v>
      </c>
    </row>
    <row r="176" spans="1:9" ht="77.25" customHeight="1" x14ac:dyDescent="0.25">
      <c r="A176" s="52" t="s">
        <v>25</v>
      </c>
      <c r="B176" s="52" t="s">
        <v>268</v>
      </c>
      <c r="C176" s="46" t="s">
        <v>19</v>
      </c>
      <c r="D176" s="12">
        <v>120</v>
      </c>
      <c r="E176" s="12">
        <v>120</v>
      </c>
      <c r="F176" s="55">
        <f t="shared" si="6"/>
        <v>100</v>
      </c>
      <c r="G176" s="46" t="s">
        <v>529</v>
      </c>
    </row>
    <row r="177" spans="1:7" ht="84" customHeight="1" x14ac:dyDescent="0.25">
      <c r="A177" s="52" t="s">
        <v>29</v>
      </c>
      <c r="B177" s="52" t="s">
        <v>258</v>
      </c>
      <c r="C177" s="46" t="s">
        <v>19</v>
      </c>
      <c r="D177" s="12">
        <v>28.5</v>
      </c>
      <c r="E177" s="12">
        <v>28.5</v>
      </c>
      <c r="F177" s="55">
        <f t="shared" si="6"/>
        <v>100</v>
      </c>
      <c r="G177" s="46" t="s">
        <v>364</v>
      </c>
    </row>
    <row r="178" spans="1:7" ht="134.25" customHeight="1" x14ac:dyDescent="0.25">
      <c r="A178" s="52" t="s">
        <v>26</v>
      </c>
      <c r="B178" s="52" t="s">
        <v>299</v>
      </c>
      <c r="C178" s="46" t="s">
        <v>19</v>
      </c>
      <c r="D178" s="12">
        <v>9.9</v>
      </c>
      <c r="E178" s="12">
        <v>9.9</v>
      </c>
      <c r="F178" s="55">
        <f t="shared" si="6"/>
        <v>100</v>
      </c>
      <c r="G178" s="46" t="s">
        <v>377</v>
      </c>
    </row>
    <row r="179" spans="1:7" ht="87" customHeight="1" x14ac:dyDescent="0.25">
      <c r="A179" s="52" t="s">
        <v>27</v>
      </c>
      <c r="B179" s="52" t="s">
        <v>329</v>
      </c>
      <c r="C179" s="46" t="s">
        <v>19</v>
      </c>
      <c r="D179" s="12">
        <v>1</v>
      </c>
      <c r="E179" s="12">
        <v>1</v>
      </c>
      <c r="F179" s="55">
        <f t="shared" si="6"/>
        <v>100</v>
      </c>
      <c r="G179" s="46" t="s">
        <v>409</v>
      </c>
    </row>
    <row r="180" spans="1:7" ht="83.25" customHeight="1" x14ac:dyDescent="0.25">
      <c r="A180" s="52" t="s">
        <v>28</v>
      </c>
      <c r="B180" s="52" t="s">
        <v>243</v>
      </c>
      <c r="C180" s="46" t="s">
        <v>19</v>
      </c>
      <c r="D180" s="12">
        <v>5</v>
      </c>
      <c r="E180" s="12">
        <v>1.4</v>
      </c>
      <c r="F180" s="55">
        <f t="shared" si="6"/>
        <v>27.999999999999996</v>
      </c>
      <c r="G180" s="46" t="s">
        <v>593</v>
      </c>
    </row>
    <row r="181" spans="1:7" ht="79.5" customHeight="1" x14ac:dyDescent="0.25">
      <c r="A181" s="52" t="s">
        <v>30</v>
      </c>
      <c r="B181" s="52" t="s">
        <v>185</v>
      </c>
      <c r="C181" s="46" t="s">
        <v>19</v>
      </c>
      <c r="D181" s="12">
        <v>4</v>
      </c>
      <c r="E181" s="12">
        <v>4</v>
      </c>
      <c r="F181" s="55">
        <f t="shared" si="6"/>
        <v>100</v>
      </c>
      <c r="G181" s="46" t="s">
        <v>367</v>
      </c>
    </row>
    <row r="182" spans="1:7" ht="140.25" customHeight="1" x14ac:dyDescent="0.25">
      <c r="A182" s="52" t="s">
        <v>31</v>
      </c>
      <c r="B182" s="52" t="s">
        <v>387</v>
      </c>
      <c r="C182" s="46" t="s">
        <v>19</v>
      </c>
      <c r="D182" s="12">
        <v>20</v>
      </c>
      <c r="E182" s="12">
        <v>20</v>
      </c>
      <c r="F182" s="55">
        <f t="shared" si="6"/>
        <v>100</v>
      </c>
      <c r="G182" s="46" t="s">
        <v>518</v>
      </c>
    </row>
    <row r="183" spans="1:7" ht="83.25" customHeight="1" x14ac:dyDescent="0.25">
      <c r="A183" s="52" t="s">
        <v>32</v>
      </c>
      <c r="B183" s="52" t="s">
        <v>152</v>
      </c>
      <c r="C183" s="46" t="s">
        <v>19</v>
      </c>
      <c r="D183" s="12">
        <v>20</v>
      </c>
      <c r="E183" s="12">
        <v>20</v>
      </c>
      <c r="F183" s="55">
        <f t="shared" si="6"/>
        <v>100</v>
      </c>
      <c r="G183" s="46" t="s">
        <v>546</v>
      </c>
    </row>
    <row r="184" spans="1:7" ht="82.5" customHeight="1" x14ac:dyDescent="0.25">
      <c r="A184" s="52" t="s">
        <v>33</v>
      </c>
      <c r="B184" s="52" t="s">
        <v>81</v>
      </c>
      <c r="C184" s="46" t="s">
        <v>19</v>
      </c>
      <c r="D184" s="12">
        <v>100</v>
      </c>
      <c r="E184" s="12">
        <v>100</v>
      </c>
      <c r="F184" s="55">
        <f t="shared" si="6"/>
        <v>100</v>
      </c>
      <c r="G184" s="46" t="s">
        <v>479</v>
      </c>
    </row>
    <row r="185" spans="1:7" ht="79.5" customHeight="1" x14ac:dyDescent="0.25">
      <c r="A185" s="52" t="s">
        <v>34</v>
      </c>
      <c r="B185" s="52" t="s">
        <v>279</v>
      </c>
      <c r="C185" s="46" t="s">
        <v>19</v>
      </c>
      <c r="D185" s="12">
        <v>2</v>
      </c>
      <c r="E185" s="12">
        <v>2</v>
      </c>
      <c r="F185" s="55">
        <f t="shared" si="6"/>
        <v>100</v>
      </c>
      <c r="G185" s="46" t="s">
        <v>260</v>
      </c>
    </row>
    <row r="186" spans="1:7" ht="51.75" customHeight="1" x14ac:dyDescent="0.25">
      <c r="A186" s="168" t="s">
        <v>68</v>
      </c>
      <c r="B186" s="168"/>
      <c r="C186" s="51" t="s">
        <v>91</v>
      </c>
      <c r="D186" s="13">
        <f>SUM(D174:D185)</f>
        <v>318.3</v>
      </c>
      <c r="E186" s="13">
        <f>SUM(E174:E185)</f>
        <v>314.70000000000005</v>
      </c>
      <c r="F186" s="5">
        <f>E186/D186*100</f>
        <v>98.868991517436385</v>
      </c>
      <c r="G186" s="166"/>
    </row>
    <row r="187" spans="1:7" ht="51.75" customHeight="1" x14ac:dyDescent="0.25">
      <c r="A187" s="168"/>
      <c r="B187" s="168"/>
      <c r="C187" s="51" t="s">
        <v>130</v>
      </c>
      <c r="D187" s="13">
        <v>0</v>
      </c>
      <c r="E187" s="13">
        <v>0</v>
      </c>
      <c r="F187" s="5">
        <v>0</v>
      </c>
      <c r="G187" s="166"/>
    </row>
    <row r="188" spans="1:7" ht="51.75" customHeight="1" x14ac:dyDescent="0.25">
      <c r="A188" s="168"/>
      <c r="B188" s="168"/>
      <c r="C188" s="51" t="s">
        <v>162</v>
      </c>
      <c r="D188" s="13">
        <v>0</v>
      </c>
      <c r="E188" s="13">
        <v>0</v>
      </c>
      <c r="F188" s="5">
        <v>0</v>
      </c>
      <c r="G188" s="166"/>
    </row>
    <row r="189" spans="1:7" ht="51.75" customHeight="1" x14ac:dyDescent="0.25">
      <c r="A189" s="168"/>
      <c r="B189" s="168"/>
      <c r="C189" s="51" t="s">
        <v>19</v>
      </c>
      <c r="D189" s="13">
        <f>D174+D175+D176+D177+D178+D179+D180+D181+D182+D183+D184+D185</f>
        <v>318.3</v>
      </c>
      <c r="E189" s="13">
        <f>E174+E175+E176+E177+E178+E179+E180+E181+E182+E183+E184+E185</f>
        <v>314.70000000000005</v>
      </c>
      <c r="F189" s="5">
        <f>E189/D189*100</f>
        <v>98.868991517436385</v>
      </c>
      <c r="G189" s="166"/>
    </row>
    <row r="190" spans="1:7" ht="38.25" customHeight="1" x14ac:dyDescent="0.25">
      <c r="A190" s="165" t="s">
        <v>98</v>
      </c>
      <c r="B190" s="165"/>
      <c r="C190" s="165"/>
      <c r="D190" s="165"/>
      <c r="E190" s="165"/>
      <c r="F190" s="165"/>
      <c r="G190" s="165"/>
    </row>
    <row r="191" spans="1:7" ht="409.5" customHeight="1" x14ac:dyDescent="0.25">
      <c r="A191" s="158" t="s">
        <v>23</v>
      </c>
      <c r="B191" s="158" t="s">
        <v>40</v>
      </c>
      <c r="C191" s="160" t="s">
        <v>19</v>
      </c>
      <c r="D191" s="162">
        <v>15747.4</v>
      </c>
      <c r="E191" s="162">
        <v>15677</v>
      </c>
      <c r="F191" s="175">
        <f t="shared" ref="F191:F233" si="7">E191/D191*100</f>
        <v>99.552942072977118</v>
      </c>
      <c r="G191" s="206" t="s">
        <v>448</v>
      </c>
    </row>
    <row r="192" spans="1:7" ht="171" customHeight="1" x14ac:dyDescent="0.25">
      <c r="A192" s="159"/>
      <c r="B192" s="159"/>
      <c r="C192" s="161"/>
      <c r="D192" s="164"/>
      <c r="E192" s="164"/>
      <c r="F192" s="176"/>
      <c r="G192" s="207"/>
    </row>
    <row r="193" spans="1:9" ht="105.75" customHeight="1" x14ac:dyDescent="0.25">
      <c r="A193" s="158" t="s">
        <v>24</v>
      </c>
      <c r="B193" s="158" t="s">
        <v>201</v>
      </c>
      <c r="C193" s="46" t="s">
        <v>162</v>
      </c>
      <c r="D193" s="12">
        <v>580</v>
      </c>
      <c r="E193" s="12">
        <v>580</v>
      </c>
      <c r="F193" s="55">
        <f t="shared" si="7"/>
        <v>100</v>
      </c>
      <c r="G193" s="48" t="s">
        <v>428</v>
      </c>
    </row>
    <row r="194" spans="1:9" ht="409.5" customHeight="1" x14ac:dyDescent="0.25">
      <c r="A194" s="173"/>
      <c r="B194" s="173"/>
      <c r="C194" s="160" t="s">
        <v>19</v>
      </c>
      <c r="D194" s="162">
        <v>13499.3</v>
      </c>
      <c r="E194" s="162">
        <v>13461.1</v>
      </c>
      <c r="F194" s="175">
        <f t="shared" si="7"/>
        <v>99.717022364122585</v>
      </c>
      <c r="G194" s="160" t="s">
        <v>429</v>
      </c>
    </row>
    <row r="195" spans="1:9" ht="409.5" customHeight="1" x14ac:dyDescent="0.25">
      <c r="A195" s="173"/>
      <c r="B195" s="173"/>
      <c r="C195" s="169"/>
      <c r="D195" s="163"/>
      <c r="E195" s="163"/>
      <c r="F195" s="184"/>
      <c r="G195" s="169"/>
    </row>
    <row r="196" spans="1:9" ht="144" customHeight="1" x14ac:dyDescent="0.25">
      <c r="A196" s="159"/>
      <c r="B196" s="159"/>
      <c r="C196" s="161"/>
      <c r="D196" s="164"/>
      <c r="E196" s="164"/>
      <c r="F196" s="176"/>
      <c r="G196" s="161"/>
    </row>
    <row r="197" spans="1:9" ht="153" customHeight="1" x14ac:dyDescent="0.25">
      <c r="A197" s="181" t="s">
        <v>25</v>
      </c>
      <c r="B197" s="47" t="s">
        <v>375</v>
      </c>
      <c r="C197" s="48" t="s">
        <v>353</v>
      </c>
      <c r="D197" s="67">
        <v>1700</v>
      </c>
      <c r="E197" s="67">
        <v>1700</v>
      </c>
      <c r="F197" s="59">
        <f t="shared" si="7"/>
        <v>100</v>
      </c>
      <c r="G197" s="68" t="s">
        <v>530</v>
      </c>
    </row>
    <row r="198" spans="1:9" ht="108" customHeight="1" x14ac:dyDescent="0.25">
      <c r="A198" s="186"/>
      <c r="B198" s="181" t="s">
        <v>168</v>
      </c>
      <c r="C198" s="48" t="s">
        <v>353</v>
      </c>
      <c r="D198" s="58">
        <v>11500</v>
      </c>
      <c r="E198" s="58">
        <v>11500</v>
      </c>
      <c r="F198" s="59">
        <f t="shared" si="7"/>
        <v>100</v>
      </c>
      <c r="G198" s="48" t="s">
        <v>531</v>
      </c>
    </row>
    <row r="199" spans="1:9" s="42" customFormat="1" ht="408.75" customHeight="1" x14ac:dyDescent="0.25">
      <c r="A199" s="186"/>
      <c r="B199" s="186"/>
      <c r="C199" s="171" t="s">
        <v>19</v>
      </c>
      <c r="D199" s="177">
        <v>54387.6</v>
      </c>
      <c r="E199" s="177">
        <v>46673.599999999999</v>
      </c>
      <c r="F199" s="175">
        <f t="shared" si="7"/>
        <v>85.816619964844932</v>
      </c>
      <c r="G199" s="171" t="s">
        <v>532</v>
      </c>
      <c r="H199" s="41"/>
      <c r="I199" s="41"/>
    </row>
    <row r="200" spans="1:9" s="42" customFormat="1" ht="408.75" customHeight="1" x14ac:dyDescent="0.25">
      <c r="A200" s="186"/>
      <c r="B200" s="186"/>
      <c r="C200" s="183"/>
      <c r="D200" s="185"/>
      <c r="E200" s="185"/>
      <c r="F200" s="184"/>
      <c r="G200" s="183"/>
      <c r="H200" s="41"/>
      <c r="I200" s="41"/>
    </row>
    <row r="201" spans="1:9" s="42" customFormat="1" ht="219" customHeight="1" x14ac:dyDescent="0.25">
      <c r="A201" s="182"/>
      <c r="B201" s="182"/>
      <c r="C201" s="172"/>
      <c r="D201" s="178"/>
      <c r="E201" s="178"/>
      <c r="F201" s="176"/>
      <c r="G201" s="172"/>
      <c r="H201" s="41"/>
      <c r="I201" s="41"/>
    </row>
    <row r="202" spans="1:9" ht="267" customHeight="1" x14ac:dyDescent="0.25">
      <c r="A202" s="167" t="s">
        <v>29</v>
      </c>
      <c r="B202" s="45" t="s">
        <v>229</v>
      </c>
      <c r="C202" s="46" t="s">
        <v>19</v>
      </c>
      <c r="D202" s="12">
        <v>31471.4</v>
      </c>
      <c r="E202" s="12">
        <v>29871.3</v>
      </c>
      <c r="F202" s="55">
        <f t="shared" si="7"/>
        <v>94.915701239855863</v>
      </c>
      <c r="G202" s="46" t="s">
        <v>462</v>
      </c>
    </row>
    <row r="203" spans="1:9" ht="80.25" customHeight="1" x14ac:dyDescent="0.25">
      <c r="A203" s="167"/>
      <c r="B203" s="52" t="s">
        <v>230</v>
      </c>
      <c r="C203" s="46" t="s">
        <v>19</v>
      </c>
      <c r="D203" s="12">
        <v>0</v>
      </c>
      <c r="E203" s="12">
        <v>0</v>
      </c>
      <c r="F203" s="55">
        <v>0</v>
      </c>
      <c r="G203" s="46" t="s">
        <v>454</v>
      </c>
    </row>
    <row r="204" spans="1:9" ht="107.25" customHeight="1" x14ac:dyDescent="0.25">
      <c r="A204" s="158" t="s">
        <v>26</v>
      </c>
      <c r="B204" s="54" t="s">
        <v>136</v>
      </c>
      <c r="C204" s="46" t="s">
        <v>19</v>
      </c>
      <c r="D204" s="12">
        <v>4949.8</v>
      </c>
      <c r="E204" s="12">
        <v>4949.8</v>
      </c>
      <c r="F204" s="55">
        <f t="shared" si="7"/>
        <v>100</v>
      </c>
      <c r="G204" s="46" t="s">
        <v>568</v>
      </c>
    </row>
    <row r="205" spans="1:9" ht="50.25" customHeight="1" x14ac:dyDescent="0.25">
      <c r="A205" s="173"/>
      <c r="B205" s="158" t="s">
        <v>296</v>
      </c>
      <c r="C205" s="46" t="s">
        <v>353</v>
      </c>
      <c r="D205" s="12">
        <v>1612.6</v>
      </c>
      <c r="E205" s="12">
        <v>1612.6</v>
      </c>
      <c r="F205" s="55">
        <f t="shared" si="7"/>
        <v>100</v>
      </c>
      <c r="G205" s="160" t="s">
        <v>570</v>
      </c>
    </row>
    <row r="206" spans="1:9" ht="131.25" customHeight="1" x14ac:dyDescent="0.25">
      <c r="A206" s="173"/>
      <c r="B206" s="159"/>
      <c r="C206" s="46" t="s">
        <v>19</v>
      </c>
      <c r="D206" s="12">
        <v>975.8</v>
      </c>
      <c r="E206" s="12">
        <v>956.2</v>
      </c>
      <c r="F206" s="55">
        <f t="shared" si="7"/>
        <v>97.991391678622676</v>
      </c>
      <c r="G206" s="161"/>
    </row>
    <row r="207" spans="1:9" ht="409.5" customHeight="1" x14ac:dyDescent="0.25">
      <c r="A207" s="173"/>
      <c r="B207" s="158" t="s">
        <v>137</v>
      </c>
      <c r="C207" s="160" t="s">
        <v>19</v>
      </c>
      <c r="D207" s="162">
        <v>14802.6</v>
      </c>
      <c r="E207" s="162">
        <v>13172.9</v>
      </c>
      <c r="F207" s="175">
        <f t="shared" si="7"/>
        <v>88.990447624066036</v>
      </c>
      <c r="G207" s="160" t="s">
        <v>576</v>
      </c>
    </row>
    <row r="208" spans="1:9" ht="38.25" customHeight="1" x14ac:dyDescent="0.25">
      <c r="A208" s="159"/>
      <c r="B208" s="159"/>
      <c r="C208" s="161"/>
      <c r="D208" s="164"/>
      <c r="E208" s="164"/>
      <c r="F208" s="176"/>
      <c r="G208" s="161"/>
    </row>
    <row r="209" spans="1:9" ht="59.25" customHeight="1" x14ac:dyDescent="0.25">
      <c r="A209" s="167" t="s">
        <v>27</v>
      </c>
      <c r="B209" s="167" t="s">
        <v>317</v>
      </c>
      <c r="C209" s="74" t="s">
        <v>354</v>
      </c>
      <c r="D209" s="12">
        <v>1055.8</v>
      </c>
      <c r="E209" s="12">
        <v>1055.8</v>
      </c>
      <c r="F209" s="55">
        <f t="shared" si="7"/>
        <v>100</v>
      </c>
      <c r="G209" s="174" t="s">
        <v>413</v>
      </c>
    </row>
    <row r="210" spans="1:9" ht="124.5" customHeight="1" x14ac:dyDescent="0.25">
      <c r="A210" s="167"/>
      <c r="B210" s="167"/>
      <c r="C210" s="74" t="s">
        <v>19</v>
      </c>
      <c r="D210" s="12">
        <v>400.2</v>
      </c>
      <c r="E210" s="12">
        <v>400.2</v>
      </c>
      <c r="F210" s="55">
        <f t="shared" si="7"/>
        <v>100</v>
      </c>
      <c r="G210" s="174"/>
    </row>
    <row r="211" spans="1:9" ht="294.75" customHeight="1" x14ac:dyDescent="0.25">
      <c r="A211" s="167"/>
      <c r="B211" s="52" t="s">
        <v>318</v>
      </c>
      <c r="C211" s="46" t="s">
        <v>19</v>
      </c>
      <c r="D211" s="12">
        <v>5942.2</v>
      </c>
      <c r="E211" s="12">
        <v>5935</v>
      </c>
      <c r="F211" s="55">
        <f t="shared" si="7"/>
        <v>99.878832755545091</v>
      </c>
      <c r="G211" s="46" t="s">
        <v>414</v>
      </c>
    </row>
    <row r="212" spans="1:9" ht="290.25" customHeight="1" x14ac:dyDescent="0.25">
      <c r="A212" s="158" t="s">
        <v>28</v>
      </c>
      <c r="B212" s="45" t="s">
        <v>244</v>
      </c>
      <c r="C212" s="46" t="s">
        <v>19</v>
      </c>
      <c r="D212" s="12">
        <v>7124.5</v>
      </c>
      <c r="E212" s="12">
        <v>5650.7</v>
      </c>
      <c r="F212" s="55">
        <f t="shared" si="7"/>
        <v>79.313636044634706</v>
      </c>
      <c r="G212" s="46" t="s">
        <v>604</v>
      </c>
    </row>
    <row r="213" spans="1:9" ht="162.75" customHeight="1" x14ac:dyDescent="0.25">
      <c r="A213" s="173"/>
      <c r="B213" s="181" t="s">
        <v>261</v>
      </c>
      <c r="C213" s="74" t="s">
        <v>355</v>
      </c>
      <c r="D213" s="12">
        <v>4324</v>
      </c>
      <c r="E213" s="12">
        <v>0</v>
      </c>
      <c r="F213" s="55">
        <f t="shared" si="7"/>
        <v>0</v>
      </c>
      <c r="G213" s="166" t="s">
        <v>616</v>
      </c>
    </row>
    <row r="214" spans="1:9" ht="381.75" customHeight="1" x14ac:dyDescent="0.25">
      <c r="A214" s="173"/>
      <c r="B214" s="186"/>
      <c r="C214" s="74" t="s">
        <v>19</v>
      </c>
      <c r="D214" s="12">
        <v>276</v>
      </c>
      <c r="E214" s="12">
        <v>0</v>
      </c>
      <c r="F214" s="55">
        <f t="shared" si="7"/>
        <v>0</v>
      </c>
      <c r="G214" s="166"/>
    </row>
    <row r="215" spans="1:9" ht="198.75" customHeight="1" x14ac:dyDescent="0.25">
      <c r="A215" s="173"/>
      <c r="B215" s="186"/>
      <c r="C215" s="74" t="s">
        <v>355</v>
      </c>
      <c r="D215" s="12">
        <v>6122.2</v>
      </c>
      <c r="E215" s="12">
        <v>0</v>
      </c>
      <c r="F215" s="55">
        <f t="shared" ref="F215:F216" si="8">E215/D215*100</f>
        <v>0</v>
      </c>
      <c r="G215" s="160" t="s">
        <v>583</v>
      </c>
    </row>
    <row r="216" spans="1:9" ht="409.5" customHeight="1" x14ac:dyDescent="0.25">
      <c r="A216" s="173"/>
      <c r="B216" s="182"/>
      <c r="C216" s="74" t="s">
        <v>19</v>
      </c>
      <c r="D216" s="12">
        <v>189.3</v>
      </c>
      <c r="E216" s="12">
        <v>0</v>
      </c>
      <c r="F216" s="55">
        <f t="shared" si="8"/>
        <v>0</v>
      </c>
      <c r="G216" s="161"/>
    </row>
    <row r="217" spans="1:9" s="42" customFormat="1" ht="160.5" customHeight="1" x14ac:dyDescent="0.25">
      <c r="A217" s="173"/>
      <c r="B217" s="49" t="s">
        <v>262</v>
      </c>
      <c r="C217" s="61" t="s">
        <v>19</v>
      </c>
      <c r="D217" s="62">
        <v>3478.5</v>
      </c>
      <c r="E217" s="62">
        <v>1741.4</v>
      </c>
      <c r="F217" s="59">
        <f t="shared" si="7"/>
        <v>50.061808250682773</v>
      </c>
      <c r="G217" s="61" t="s">
        <v>605</v>
      </c>
      <c r="H217" s="41"/>
      <c r="I217" s="41"/>
    </row>
    <row r="218" spans="1:9" ht="57.75" customHeight="1" x14ac:dyDescent="0.25">
      <c r="A218" s="170" t="s">
        <v>30</v>
      </c>
      <c r="B218" s="52" t="s">
        <v>108</v>
      </c>
      <c r="C218" s="46" t="s">
        <v>19</v>
      </c>
      <c r="D218" s="12">
        <v>173.5</v>
      </c>
      <c r="E218" s="12">
        <v>173.5</v>
      </c>
      <c r="F218" s="55">
        <f t="shared" si="7"/>
        <v>100</v>
      </c>
      <c r="G218" s="46" t="s">
        <v>393</v>
      </c>
    </row>
    <row r="219" spans="1:9" ht="135.75" customHeight="1" x14ac:dyDescent="0.25">
      <c r="A219" s="170"/>
      <c r="B219" s="56" t="s">
        <v>370</v>
      </c>
      <c r="C219" s="46" t="s">
        <v>162</v>
      </c>
      <c r="D219" s="12">
        <v>531.1</v>
      </c>
      <c r="E219" s="12">
        <v>531.1</v>
      </c>
      <c r="F219" s="55">
        <f t="shared" si="7"/>
        <v>100</v>
      </c>
      <c r="G219" s="46" t="s">
        <v>504</v>
      </c>
    </row>
    <row r="220" spans="1:9" ht="267" customHeight="1" x14ac:dyDescent="0.25">
      <c r="A220" s="170"/>
      <c r="B220" s="56" t="s">
        <v>255</v>
      </c>
      <c r="C220" s="46" t="s">
        <v>19</v>
      </c>
      <c r="D220" s="12">
        <v>27678.7</v>
      </c>
      <c r="E220" s="12">
        <v>27677.8</v>
      </c>
      <c r="F220" s="55">
        <f t="shared" si="7"/>
        <v>99.996748402200964</v>
      </c>
      <c r="G220" s="46" t="s">
        <v>503</v>
      </c>
    </row>
    <row r="221" spans="1:9" ht="105.75" customHeight="1" x14ac:dyDescent="0.25">
      <c r="A221" s="158" t="s">
        <v>31</v>
      </c>
      <c r="B221" s="47" t="s">
        <v>341</v>
      </c>
      <c r="C221" s="48" t="s">
        <v>19</v>
      </c>
      <c r="D221" s="58">
        <v>2297.6999999999998</v>
      </c>
      <c r="E221" s="58">
        <v>2247.1999999999998</v>
      </c>
      <c r="F221" s="59">
        <f t="shared" si="7"/>
        <v>97.802149976063021</v>
      </c>
      <c r="G221" s="48" t="s">
        <v>519</v>
      </c>
    </row>
    <row r="222" spans="1:9" ht="78.75" customHeight="1" x14ac:dyDescent="0.25">
      <c r="A222" s="173"/>
      <c r="B222" s="47" t="s">
        <v>211</v>
      </c>
      <c r="C222" s="48" t="s">
        <v>19</v>
      </c>
      <c r="D222" s="58">
        <v>293</v>
      </c>
      <c r="E222" s="58">
        <v>293</v>
      </c>
      <c r="F222" s="59">
        <f t="shared" si="7"/>
        <v>100</v>
      </c>
      <c r="G222" s="48" t="s">
        <v>520</v>
      </c>
    </row>
    <row r="223" spans="1:9" ht="369" customHeight="1" x14ac:dyDescent="0.25">
      <c r="A223" s="173"/>
      <c r="B223" s="47" t="s">
        <v>212</v>
      </c>
      <c r="C223" s="48" t="s">
        <v>19</v>
      </c>
      <c r="D223" s="58">
        <v>12545</v>
      </c>
      <c r="E223" s="58">
        <v>12538.4</v>
      </c>
      <c r="F223" s="59">
        <f t="shared" si="7"/>
        <v>99.947389398166592</v>
      </c>
      <c r="G223" s="61" t="s">
        <v>521</v>
      </c>
    </row>
    <row r="224" spans="1:9" ht="137.25" customHeight="1" x14ac:dyDescent="0.25">
      <c r="A224" s="167" t="s">
        <v>32</v>
      </c>
      <c r="B224" s="56" t="s">
        <v>371</v>
      </c>
      <c r="C224" s="46" t="s">
        <v>162</v>
      </c>
      <c r="D224" s="12">
        <v>212.5</v>
      </c>
      <c r="E224" s="12">
        <v>212.5</v>
      </c>
      <c r="F224" s="55">
        <f t="shared" ref="F224" si="9">E224/D224*100</f>
        <v>100</v>
      </c>
      <c r="G224" s="46" t="s">
        <v>547</v>
      </c>
    </row>
    <row r="225" spans="1:7" ht="409.5" customHeight="1" x14ac:dyDescent="0.25">
      <c r="A225" s="167"/>
      <c r="B225" s="54" t="s">
        <v>155</v>
      </c>
      <c r="C225" s="46" t="s">
        <v>19</v>
      </c>
      <c r="D225" s="12">
        <v>58655.9</v>
      </c>
      <c r="E225" s="12">
        <v>57842.1</v>
      </c>
      <c r="F225" s="55">
        <f t="shared" si="7"/>
        <v>98.612586287142463</v>
      </c>
      <c r="G225" s="46" t="s">
        <v>548</v>
      </c>
    </row>
    <row r="226" spans="1:7" ht="85.5" customHeight="1" x14ac:dyDescent="0.25">
      <c r="A226" s="167"/>
      <c r="B226" s="54" t="s">
        <v>186</v>
      </c>
      <c r="C226" s="46" t="s">
        <v>19</v>
      </c>
      <c r="D226" s="12">
        <v>165</v>
      </c>
      <c r="E226" s="12">
        <v>165</v>
      </c>
      <c r="F226" s="55">
        <f t="shared" si="7"/>
        <v>100</v>
      </c>
      <c r="G226" s="46" t="s">
        <v>549</v>
      </c>
    </row>
    <row r="227" spans="1:7" ht="409.5" customHeight="1" x14ac:dyDescent="0.25">
      <c r="A227" s="158" t="s">
        <v>33</v>
      </c>
      <c r="B227" s="158" t="s">
        <v>84</v>
      </c>
      <c r="C227" s="160" t="s">
        <v>19</v>
      </c>
      <c r="D227" s="162">
        <v>46637.8</v>
      </c>
      <c r="E227" s="162">
        <v>39332</v>
      </c>
      <c r="F227" s="175">
        <f t="shared" si="7"/>
        <v>84.335024379366089</v>
      </c>
      <c r="G227" s="160" t="s">
        <v>480</v>
      </c>
    </row>
    <row r="228" spans="1:7" ht="409.5" customHeight="1" x14ac:dyDescent="0.25">
      <c r="A228" s="173"/>
      <c r="B228" s="173"/>
      <c r="C228" s="169"/>
      <c r="D228" s="163"/>
      <c r="E228" s="163"/>
      <c r="F228" s="184"/>
      <c r="G228" s="169"/>
    </row>
    <row r="229" spans="1:7" ht="409.5" customHeight="1" x14ac:dyDescent="0.25">
      <c r="A229" s="173"/>
      <c r="B229" s="173"/>
      <c r="C229" s="169"/>
      <c r="D229" s="163"/>
      <c r="E229" s="163"/>
      <c r="F229" s="184"/>
      <c r="G229" s="169"/>
    </row>
    <row r="230" spans="1:7" ht="409.5" customHeight="1" x14ac:dyDescent="0.25">
      <c r="A230" s="173"/>
      <c r="B230" s="173"/>
      <c r="C230" s="169"/>
      <c r="D230" s="163"/>
      <c r="E230" s="163"/>
      <c r="F230" s="184"/>
      <c r="G230" s="169"/>
    </row>
    <row r="231" spans="1:7" ht="111" customHeight="1" x14ac:dyDescent="0.25">
      <c r="A231" s="173"/>
      <c r="B231" s="159"/>
      <c r="C231" s="161"/>
      <c r="D231" s="164"/>
      <c r="E231" s="164"/>
      <c r="F231" s="176"/>
      <c r="G231" s="161"/>
    </row>
    <row r="232" spans="1:7" ht="104.25" customHeight="1" x14ac:dyDescent="0.25">
      <c r="A232" s="159"/>
      <c r="B232" s="52" t="s">
        <v>85</v>
      </c>
      <c r="C232" s="46" t="s">
        <v>19</v>
      </c>
      <c r="D232" s="12">
        <v>190.3</v>
      </c>
      <c r="E232" s="12">
        <v>60.3</v>
      </c>
      <c r="F232" s="55">
        <f t="shared" si="7"/>
        <v>31.686810299527057</v>
      </c>
      <c r="G232" s="46" t="s">
        <v>481</v>
      </c>
    </row>
    <row r="233" spans="1:7" ht="285.75" customHeight="1" x14ac:dyDescent="0.25">
      <c r="A233" s="45" t="s">
        <v>34</v>
      </c>
      <c r="B233" s="54" t="s">
        <v>280</v>
      </c>
      <c r="C233" s="46" t="s">
        <v>19</v>
      </c>
      <c r="D233" s="12">
        <v>6244</v>
      </c>
      <c r="E233" s="12">
        <v>5190.5</v>
      </c>
      <c r="F233" s="55">
        <f t="shared" si="7"/>
        <v>83.127802690582968</v>
      </c>
      <c r="G233" s="46" t="s">
        <v>440</v>
      </c>
    </row>
    <row r="234" spans="1:7" ht="51.75" customHeight="1" x14ac:dyDescent="0.25">
      <c r="A234" s="202" t="s">
        <v>68</v>
      </c>
      <c r="B234" s="203"/>
      <c r="C234" s="51" t="s">
        <v>91</v>
      </c>
      <c r="D234" s="13">
        <f>D191+D194+D198+D199+D202+D203+D204+D205+D206+D207+D209+D210+D211+D212+D213+D214+D217+D218+D220+D221+D222+D223+D225+D226+D227+D232+D233+D193+D219+D224+D197+D215+D216</f>
        <v>335763.69999999995</v>
      </c>
      <c r="E234" s="13">
        <f>E191+E194+E198+E199+E202+E203+E204+E205+E206+E207+E209+E210+E211+E212+E213+E214+E217+E218+E220+E221+E222+E223+E225+E226+E227+E232+E233+E193+E219+E224+E197+E215+E216</f>
        <v>301200.99999999994</v>
      </c>
      <c r="F234" s="5">
        <f>E234/D234*100</f>
        <v>89.706242813025938</v>
      </c>
      <c r="G234" s="201"/>
    </row>
    <row r="235" spans="1:7" ht="51.75" customHeight="1" x14ac:dyDescent="0.25">
      <c r="A235" s="204"/>
      <c r="B235" s="205"/>
      <c r="C235" s="51" t="s">
        <v>130</v>
      </c>
      <c r="D235" s="13">
        <v>0</v>
      </c>
      <c r="E235" s="13">
        <v>0</v>
      </c>
      <c r="F235" s="5">
        <v>0</v>
      </c>
      <c r="G235" s="201"/>
    </row>
    <row r="236" spans="1:7" ht="51.75" customHeight="1" x14ac:dyDescent="0.25">
      <c r="A236" s="204"/>
      <c r="B236" s="205"/>
      <c r="C236" s="51" t="s">
        <v>18</v>
      </c>
      <c r="D236" s="13">
        <f>D198+D205+D209+D213+D193+D219+D224+D197+D215</f>
        <v>27638.2</v>
      </c>
      <c r="E236" s="13">
        <f>E198+E205+E209+E213+E193+E219+E224+E197+E215</f>
        <v>17192</v>
      </c>
      <c r="F236" s="5">
        <f>E236/D236*100</f>
        <v>62.20376146058716</v>
      </c>
      <c r="G236" s="201"/>
    </row>
    <row r="237" spans="1:7" ht="51.75" customHeight="1" x14ac:dyDescent="0.25">
      <c r="A237" s="204"/>
      <c r="B237" s="205"/>
      <c r="C237" s="51" t="s">
        <v>19</v>
      </c>
      <c r="D237" s="13">
        <f>D191+D194+D199+D202+D203+D204+D206+D207+D210+D211+D212+D214+D217+D218+D220+D221+D222+D223+D225+D226+D227+D232+D233+D216</f>
        <v>308125.5</v>
      </c>
      <c r="E237" s="13">
        <f>E191+E194+E199+E202+E203+E204+E206+E207+E210+E211+E212+E214+E217+E218+E220+E221+E222+E223+E225+E226+E227+E232+E233+E216</f>
        <v>284008.99999999994</v>
      </c>
      <c r="F237" s="5">
        <f>E237/D237*100</f>
        <v>92.173156716987052</v>
      </c>
      <c r="G237" s="201"/>
    </row>
    <row r="238" spans="1:7" ht="32.25" customHeight="1" x14ac:dyDescent="0.25">
      <c r="A238" s="165" t="s">
        <v>47</v>
      </c>
      <c r="B238" s="165"/>
      <c r="C238" s="165"/>
      <c r="D238" s="165"/>
      <c r="E238" s="165"/>
      <c r="F238" s="165"/>
      <c r="G238" s="165"/>
    </row>
    <row r="239" spans="1:7" ht="214.5" customHeight="1" x14ac:dyDescent="0.25">
      <c r="A239" s="158" t="s">
        <v>27</v>
      </c>
      <c r="B239" s="158" t="s">
        <v>330</v>
      </c>
      <c r="C239" s="55" t="s">
        <v>162</v>
      </c>
      <c r="D239" s="55">
        <v>2800</v>
      </c>
      <c r="E239" s="55">
        <v>2800</v>
      </c>
      <c r="F239" s="55">
        <f t="shared" ref="F239:F248" si="10">E239/D239*100</f>
        <v>100</v>
      </c>
      <c r="G239" s="55" t="s">
        <v>415</v>
      </c>
    </row>
    <row r="240" spans="1:7" ht="85.5" customHeight="1" x14ac:dyDescent="0.25">
      <c r="A240" s="159"/>
      <c r="B240" s="159"/>
      <c r="C240" s="46" t="s">
        <v>19</v>
      </c>
      <c r="D240" s="12">
        <v>542</v>
      </c>
      <c r="E240" s="12">
        <v>542</v>
      </c>
      <c r="F240" s="55">
        <f t="shared" si="10"/>
        <v>100</v>
      </c>
      <c r="G240" s="46" t="s">
        <v>416</v>
      </c>
    </row>
    <row r="241" spans="1:9" ht="212.25" customHeight="1" x14ac:dyDescent="0.25">
      <c r="A241" s="52" t="s">
        <v>32</v>
      </c>
      <c r="B241" s="52" t="s">
        <v>154</v>
      </c>
      <c r="C241" s="46" t="s">
        <v>19</v>
      </c>
      <c r="D241" s="12">
        <v>10324.9</v>
      </c>
      <c r="E241" s="12">
        <v>10284.5</v>
      </c>
      <c r="F241" s="55">
        <f t="shared" si="10"/>
        <v>99.608712917316382</v>
      </c>
      <c r="G241" s="46" t="s">
        <v>558</v>
      </c>
    </row>
    <row r="242" spans="1:9" ht="57" customHeight="1" x14ac:dyDescent="0.25">
      <c r="A242" s="158" t="s">
        <v>33</v>
      </c>
      <c r="B242" s="167" t="s">
        <v>187</v>
      </c>
      <c r="C242" s="46" t="s">
        <v>130</v>
      </c>
      <c r="D242" s="12">
        <v>90000</v>
      </c>
      <c r="E242" s="12">
        <v>74874.3</v>
      </c>
      <c r="F242" s="55">
        <f t="shared" si="10"/>
        <v>83.193666666666672</v>
      </c>
      <c r="G242" s="166" t="s">
        <v>586</v>
      </c>
    </row>
    <row r="243" spans="1:9" ht="85.5" customHeight="1" x14ac:dyDescent="0.25">
      <c r="A243" s="173"/>
      <c r="B243" s="167"/>
      <c r="C243" s="46" t="s">
        <v>162</v>
      </c>
      <c r="D243" s="12">
        <v>3750</v>
      </c>
      <c r="E243" s="12">
        <v>3119.8</v>
      </c>
      <c r="F243" s="55">
        <f t="shared" si="10"/>
        <v>83.194666666666677</v>
      </c>
      <c r="G243" s="166"/>
    </row>
    <row r="244" spans="1:9" ht="378" customHeight="1" x14ac:dyDescent="0.25">
      <c r="A244" s="173"/>
      <c r="B244" s="167"/>
      <c r="C244" s="46" t="s">
        <v>19</v>
      </c>
      <c r="D244" s="12">
        <v>4934.3</v>
      </c>
      <c r="E244" s="12">
        <v>4104.8999999999996</v>
      </c>
      <c r="F244" s="55">
        <f t="shared" si="10"/>
        <v>83.19113146748272</v>
      </c>
      <c r="G244" s="166"/>
    </row>
    <row r="245" spans="1:9" s="42" customFormat="1" ht="408.75" customHeight="1" x14ac:dyDescent="0.25">
      <c r="A245" s="173"/>
      <c r="B245" s="181" t="s">
        <v>82</v>
      </c>
      <c r="C245" s="171" t="s">
        <v>19</v>
      </c>
      <c r="D245" s="177">
        <v>6422.5</v>
      </c>
      <c r="E245" s="177">
        <v>5653.6</v>
      </c>
      <c r="F245" s="179">
        <f t="shared" si="10"/>
        <v>88.028026469443361</v>
      </c>
      <c r="G245" s="171" t="s">
        <v>594</v>
      </c>
      <c r="H245" s="41"/>
      <c r="I245" s="41"/>
    </row>
    <row r="246" spans="1:9" s="42" customFormat="1" ht="242.25" customHeight="1" x14ac:dyDescent="0.25">
      <c r="A246" s="173"/>
      <c r="B246" s="182"/>
      <c r="C246" s="172"/>
      <c r="D246" s="178"/>
      <c r="E246" s="178"/>
      <c r="F246" s="180"/>
      <c r="G246" s="172"/>
      <c r="H246" s="41"/>
      <c r="I246" s="41"/>
    </row>
    <row r="247" spans="1:9" ht="234.75" customHeight="1" x14ac:dyDescent="0.25">
      <c r="A247" s="159"/>
      <c r="B247" s="54" t="s">
        <v>101</v>
      </c>
      <c r="C247" s="46" t="s">
        <v>19</v>
      </c>
      <c r="D247" s="12">
        <v>4088.1</v>
      </c>
      <c r="E247" s="12">
        <v>3327.3</v>
      </c>
      <c r="F247" s="55">
        <f t="shared" si="10"/>
        <v>81.389887722903069</v>
      </c>
      <c r="G247" s="46" t="s">
        <v>482</v>
      </c>
    </row>
    <row r="248" spans="1:9" ht="211.5" customHeight="1" x14ac:dyDescent="0.25">
      <c r="A248" s="52" t="s">
        <v>34</v>
      </c>
      <c r="B248" s="52" t="s">
        <v>281</v>
      </c>
      <c r="C248" s="46" t="s">
        <v>19</v>
      </c>
      <c r="D248" s="12">
        <v>3158.8</v>
      </c>
      <c r="E248" s="12">
        <v>1658.9</v>
      </c>
      <c r="F248" s="55">
        <f t="shared" si="10"/>
        <v>52.51677852348994</v>
      </c>
      <c r="G248" s="46" t="s">
        <v>439</v>
      </c>
    </row>
    <row r="249" spans="1:9" ht="50.25" customHeight="1" x14ac:dyDescent="0.25">
      <c r="A249" s="168" t="s">
        <v>68</v>
      </c>
      <c r="B249" s="168"/>
      <c r="C249" s="51" t="s">
        <v>91</v>
      </c>
      <c r="D249" s="13">
        <f>D239+D240+D241+D242+D243+D244+D245+D247+D248</f>
        <v>126020.6</v>
      </c>
      <c r="E249" s="13">
        <f>E239+E240+E241+E242+E243+E244+E245+E247+E248</f>
        <v>106365.3</v>
      </c>
      <c r="F249" s="5">
        <f>E249/D249*100</f>
        <v>84.403105524017491</v>
      </c>
      <c r="G249" s="166"/>
    </row>
    <row r="250" spans="1:9" ht="50.25" customHeight="1" x14ac:dyDescent="0.25">
      <c r="A250" s="168"/>
      <c r="B250" s="168"/>
      <c r="C250" s="51" t="s">
        <v>130</v>
      </c>
      <c r="D250" s="13">
        <f>D242</f>
        <v>90000</v>
      </c>
      <c r="E250" s="13">
        <f>E242</f>
        <v>74874.3</v>
      </c>
      <c r="F250" s="5">
        <f t="shared" ref="F250:F251" si="11">E250/D250*100</f>
        <v>83.193666666666672</v>
      </c>
      <c r="G250" s="166"/>
    </row>
    <row r="251" spans="1:9" ht="52.5" customHeight="1" x14ac:dyDescent="0.25">
      <c r="A251" s="168"/>
      <c r="B251" s="168"/>
      <c r="C251" s="51" t="s">
        <v>162</v>
      </c>
      <c r="D251" s="13">
        <f>D239+D243</f>
        <v>6550</v>
      </c>
      <c r="E251" s="13">
        <f>E239+E243</f>
        <v>5919.8</v>
      </c>
      <c r="F251" s="5">
        <f t="shared" si="11"/>
        <v>90.378625954198483</v>
      </c>
      <c r="G251" s="166"/>
    </row>
    <row r="252" spans="1:9" ht="50.25" customHeight="1" x14ac:dyDescent="0.25">
      <c r="A252" s="168"/>
      <c r="B252" s="168"/>
      <c r="C252" s="51" t="s">
        <v>19</v>
      </c>
      <c r="D252" s="13">
        <f>D240+D241+D244+D245+D247+D248</f>
        <v>29470.6</v>
      </c>
      <c r="E252" s="13">
        <f>E240+E241+E244+E245+E247+E248</f>
        <v>25571.200000000001</v>
      </c>
      <c r="F252" s="5">
        <f>E252/D252*100</f>
        <v>86.768508276044614</v>
      </c>
      <c r="G252" s="166"/>
    </row>
    <row r="253" spans="1:9" ht="36.75" customHeight="1" x14ac:dyDescent="0.25">
      <c r="A253" s="165" t="s">
        <v>48</v>
      </c>
      <c r="B253" s="165"/>
      <c r="C253" s="165"/>
      <c r="D253" s="165"/>
      <c r="E253" s="165"/>
      <c r="F253" s="165"/>
      <c r="G253" s="165"/>
    </row>
    <row r="254" spans="1:9" ht="62.25" customHeight="1" x14ac:dyDescent="0.25">
      <c r="A254" s="45" t="s">
        <v>27</v>
      </c>
      <c r="B254" s="52" t="s">
        <v>331</v>
      </c>
      <c r="C254" s="46" t="s">
        <v>19</v>
      </c>
      <c r="D254" s="12">
        <v>1</v>
      </c>
      <c r="E254" s="12">
        <v>1</v>
      </c>
      <c r="F254" s="55">
        <f>E254/D254*100</f>
        <v>100</v>
      </c>
      <c r="G254" s="44" t="s">
        <v>417</v>
      </c>
    </row>
    <row r="255" spans="1:9" ht="156" customHeight="1" x14ac:dyDescent="0.25">
      <c r="A255" s="52" t="s">
        <v>32</v>
      </c>
      <c r="B255" s="52" t="s">
        <v>153</v>
      </c>
      <c r="C255" s="46" t="s">
        <v>19</v>
      </c>
      <c r="D255" s="12">
        <v>86.3</v>
      </c>
      <c r="E255" s="12">
        <v>61.3</v>
      </c>
      <c r="F255" s="55">
        <f>E255/D255*100</f>
        <v>71.031286210892233</v>
      </c>
      <c r="G255" s="44" t="s">
        <v>559</v>
      </c>
    </row>
    <row r="256" spans="1:9" s="42" customFormat="1" ht="64.5" customHeight="1" x14ac:dyDescent="0.25">
      <c r="A256" s="70" t="s">
        <v>33</v>
      </c>
      <c r="B256" s="70" t="s">
        <v>83</v>
      </c>
      <c r="C256" s="74" t="s">
        <v>19</v>
      </c>
      <c r="D256" s="20">
        <v>0</v>
      </c>
      <c r="E256" s="20">
        <v>0</v>
      </c>
      <c r="F256" s="69">
        <v>0</v>
      </c>
      <c r="G256" s="74" t="s">
        <v>483</v>
      </c>
      <c r="H256" s="41"/>
      <c r="I256" s="41"/>
    </row>
    <row r="257" spans="1:9" ht="57.75" customHeight="1" x14ac:dyDescent="0.25">
      <c r="A257" s="52" t="s">
        <v>34</v>
      </c>
      <c r="B257" s="52" t="s">
        <v>282</v>
      </c>
      <c r="C257" s="46" t="s">
        <v>19</v>
      </c>
      <c r="D257" s="12">
        <v>190.5</v>
      </c>
      <c r="E257" s="12">
        <v>190.5</v>
      </c>
      <c r="F257" s="55">
        <f>E257/D257*100</f>
        <v>100</v>
      </c>
      <c r="G257" s="44" t="s">
        <v>283</v>
      </c>
    </row>
    <row r="258" spans="1:9" ht="27" customHeight="1" x14ac:dyDescent="0.25">
      <c r="A258" s="168" t="s">
        <v>68</v>
      </c>
      <c r="B258" s="168"/>
      <c r="C258" s="51" t="s">
        <v>91</v>
      </c>
      <c r="D258" s="13">
        <f>SUM(D254:D257)</f>
        <v>277.8</v>
      </c>
      <c r="E258" s="13">
        <f>SUM(E254:E257)</f>
        <v>252.8</v>
      </c>
      <c r="F258" s="5">
        <f>E258/D258*100</f>
        <v>91.000719942404601</v>
      </c>
      <c r="G258" s="166"/>
    </row>
    <row r="259" spans="1:9" ht="27" customHeight="1" x14ac:dyDescent="0.25">
      <c r="A259" s="168"/>
      <c r="B259" s="168"/>
      <c r="C259" s="51" t="s">
        <v>130</v>
      </c>
      <c r="D259" s="13">
        <v>0</v>
      </c>
      <c r="E259" s="13">
        <v>0</v>
      </c>
      <c r="F259" s="5">
        <v>0</v>
      </c>
      <c r="G259" s="166"/>
    </row>
    <row r="260" spans="1:9" ht="27" customHeight="1" x14ac:dyDescent="0.25">
      <c r="A260" s="168"/>
      <c r="B260" s="168"/>
      <c r="C260" s="51" t="s">
        <v>162</v>
      </c>
      <c r="D260" s="13">
        <v>0</v>
      </c>
      <c r="E260" s="13">
        <v>0</v>
      </c>
      <c r="F260" s="5">
        <v>0</v>
      </c>
      <c r="G260" s="166"/>
    </row>
    <row r="261" spans="1:9" ht="27" customHeight="1" x14ac:dyDescent="0.25">
      <c r="A261" s="168"/>
      <c r="B261" s="168"/>
      <c r="C261" s="51" t="s">
        <v>19</v>
      </c>
      <c r="D261" s="13">
        <f>D254+D255+D256+D257</f>
        <v>277.8</v>
      </c>
      <c r="E261" s="13">
        <f>E254+E255+E256+E257</f>
        <v>252.8</v>
      </c>
      <c r="F261" s="5">
        <f>E261/D261*100</f>
        <v>91.000719942404601</v>
      </c>
      <c r="G261" s="166"/>
    </row>
    <row r="262" spans="1:9" ht="30.75" customHeight="1" x14ac:dyDescent="0.25">
      <c r="A262" s="165" t="s">
        <v>49</v>
      </c>
      <c r="B262" s="165"/>
      <c r="C262" s="165"/>
      <c r="D262" s="165"/>
      <c r="E262" s="165"/>
      <c r="F262" s="165"/>
      <c r="G262" s="165"/>
    </row>
    <row r="263" spans="1:9" s="42" customFormat="1" ht="54.75" customHeight="1" x14ac:dyDescent="0.25">
      <c r="A263" s="208" t="s">
        <v>29</v>
      </c>
      <c r="B263" s="70" t="s">
        <v>588</v>
      </c>
      <c r="C263" s="74" t="s">
        <v>19</v>
      </c>
      <c r="D263" s="20">
        <v>0</v>
      </c>
      <c r="E263" s="20">
        <v>0</v>
      </c>
      <c r="F263" s="55">
        <v>0</v>
      </c>
      <c r="G263" s="46" t="s">
        <v>454</v>
      </c>
      <c r="H263" s="41"/>
      <c r="I263" s="41"/>
    </row>
    <row r="264" spans="1:9" s="42" customFormat="1" ht="77.25" customHeight="1" x14ac:dyDescent="0.25">
      <c r="A264" s="208"/>
      <c r="B264" s="70" t="s">
        <v>458</v>
      </c>
      <c r="C264" s="74" t="s">
        <v>19</v>
      </c>
      <c r="D264" s="20">
        <v>0</v>
      </c>
      <c r="E264" s="20">
        <v>0</v>
      </c>
      <c r="F264" s="55">
        <v>0</v>
      </c>
      <c r="G264" s="46" t="s">
        <v>454</v>
      </c>
      <c r="H264" s="41"/>
      <c r="I264" s="41"/>
    </row>
    <row r="265" spans="1:9" ht="83.25" customHeight="1" x14ac:dyDescent="0.25">
      <c r="A265" s="170" t="s">
        <v>27</v>
      </c>
      <c r="B265" s="52" t="s">
        <v>332</v>
      </c>
      <c r="C265" s="46" t="s">
        <v>19</v>
      </c>
      <c r="D265" s="12">
        <v>506</v>
      </c>
      <c r="E265" s="12">
        <v>506</v>
      </c>
      <c r="F265" s="55">
        <f t="shared" ref="F265:F269" si="12">E265/D265*100</f>
        <v>100</v>
      </c>
      <c r="G265" s="44" t="s">
        <v>418</v>
      </c>
    </row>
    <row r="266" spans="1:9" ht="84.75" customHeight="1" x14ac:dyDescent="0.25">
      <c r="A266" s="170"/>
      <c r="B266" s="52" t="s">
        <v>200</v>
      </c>
      <c r="C266" s="46" t="s">
        <v>19</v>
      </c>
      <c r="D266" s="12">
        <v>137.4</v>
      </c>
      <c r="E266" s="12">
        <v>137.4</v>
      </c>
      <c r="F266" s="55">
        <f t="shared" si="12"/>
        <v>100</v>
      </c>
      <c r="G266" s="44" t="s">
        <v>419</v>
      </c>
    </row>
    <row r="267" spans="1:9" ht="157.5" customHeight="1" x14ac:dyDescent="0.25">
      <c r="A267" s="52" t="s">
        <v>32</v>
      </c>
      <c r="B267" s="52" t="s">
        <v>164</v>
      </c>
      <c r="C267" s="46" t="s">
        <v>19</v>
      </c>
      <c r="D267" s="60">
        <v>6175.3</v>
      </c>
      <c r="E267" s="12">
        <v>5900.3</v>
      </c>
      <c r="F267" s="55">
        <f t="shared" si="12"/>
        <v>95.546775055462902</v>
      </c>
      <c r="G267" s="44" t="s">
        <v>550</v>
      </c>
    </row>
    <row r="268" spans="1:9" ht="54" customHeight="1" x14ac:dyDescent="0.25">
      <c r="A268" s="54" t="s">
        <v>33</v>
      </c>
      <c r="B268" s="54" t="s">
        <v>196</v>
      </c>
      <c r="C268" s="46" t="s">
        <v>19</v>
      </c>
      <c r="D268" s="60">
        <v>0</v>
      </c>
      <c r="E268" s="12">
        <v>0</v>
      </c>
      <c r="F268" s="55">
        <v>0</v>
      </c>
      <c r="G268" s="74" t="s">
        <v>483</v>
      </c>
    </row>
    <row r="269" spans="1:9" ht="342" customHeight="1" x14ac:dyDescent="0.25">
      <c r="A269" s="52" t="s">
        <v>34</v>
      </c>
      <c r="B269" s="52" t="s">
        <v>284</v>
      </c>
      <c r="C269" s="46" t="s">
        <v>19</v>
      </c>
      <c r="D269" s="12">
        <v>2657.4</v>
      </c>
      <c r="E269" s="12">
        <v>2648</v>
      </c>
      <c r="F269" s="55">
        <f t="shared" si="12"/>
        <v>99.646270790998713</v>
      </c>
      <c r="G269" s="44" t="s">
        <v>438</v>
      </c>
    </row>
    <row r="270" spans="1:9" ht="54" customHeight="1" x14ac:dyDescent="0.25">
      <c r="A270" s="168" t="s">
        <v>68</v>
      </c>
      <c r="B270" s="168"/>
      <c r="C270" s="51" t="s">
        <v>91</v>
      </c>
      <c r="D270" s="13">
        <f>D263+D264+D265+D266+D267+D268+D269</f>
        <v>9476.1</v>
      </c>
      <c r="E270" s="13">
        <f>E263+E264+E265+E266+E267+E268+E269</f>
        <v>9191.7000000000007</v>
      </c>
      <c r="F270" s="5">
        <f>E270/D270*100</f>
        <v>96.998765314844718</v>
      </c>
      <c r="G270" s="166"/>
    </row>
    <row r="271" spans="1:9" ht="54" customHeight="1" x14ac:dyDescent="0.25">
      <c r="A271" s="168"/>
      <c r="B271" s="168"/>
      <c r="C271" s="51" t="s">
        <v>130</v>
      </c>
      <c r="D271" s="13">
        <v>0</v>
      </c>
      <c r="E271" s="13">
        <v>0</v>
      </c>
      <c r="F271" s="5">
        <v>0</v>
      </c>
      <c r="G271" s="166"/>
    </row>
    <row r="272" spans="1:9" ht="54" customHeight="1" x14ac:dyDescent="0.25">
      <c r="A272" s="168"/>
      <c r="B272" s="168"/>
      <c r="C272" s="51" t="s">
        <v>162</v>
      </c>
      <c r="D272" s="13">
        <v>0</v>
      </c>
      <c r="E272" s="13">
        <v>0</v>
      </c>
      <c r="F272" s="5">
        <v>0</v>
      </c>
      <c r="G272" s="166"/>
    </row>
    <row r="273" spans="1:9" ht="54" customHeight="1" x14ac:dyDescent="0.25">
      <c r="A273" s="168"/>
      <c r="B273" s="168"/>
      <c r="C273" s="51" t="s">
        <v>19</v>
      </c>
      <c r="D273" s="13">
        <f>D263+D264+D265+D266+D267+D268+D269</f>
        <v>9476.1</v>
      </c>
      <c r="E273" s="13">
        <f>E263+E264+E265+E266+E267+E268+E269</f>
        <v>9191.7000000000007</v>
      </c>
      <c r="F273" s="5">
        <f>E273/D273*100</f>
        <v>96.998765314844718</v>
      </c>
      <c r="G273" s="166"/>
    </row>
    <row r="274" spans="1:9" s="30" customFormat="1" ht="36.75" customHeight="1" x14ac:dyDescent="0.25">
      <c r="A274" s="189" t="s">
        <v>160</v>
      </c>
      <c r="B274" s="189"/>
      <c r="C274" s="189"/>
      <c r="D274" s="189"/>
      <c r="E274" s="189"/>
      <c r="F274" s="189"/>
      <c r="G274" s="189"/>
      <c r="H274" s="29"/>
      <c r="I274" s="29"/>
    </row>
    <row r="275" spans="1:9" ht="61.5" customHeight="1" x14ac:dyDescent="0.25">
      <c r="A275" s="52" t="s">
        <v>24</v>
      </c>
      <c r="B275" s="52" t="s">
        <v>194</v>
      </c>
      <c r="C275" s="46" t="s">
        <v>19</v>
      </c>
      <c r="D275" s="12">
        <v>30</v>
      </c>
      <c r="E275" s="12">
        <v>30</v>
      </c>
      <c r="F275" s="55">
        <f t="shared" ref="F275:F289" si="13">E275/D275*100</f>
        <v>100</v>
      </c>
      <c r="G275" s="46" t="s">
        <v>430</v>
      </c>
    </row>
    <row r="276" spans="1:9" ht="28.5" customHeight="1" x14ac:dyDescent="0.25">
      <c r="A276" s="158" t="s">
        <v>25</v>
      </c>
      <c r="B276" s="158" t="s">
        <v>374</v>
      </c>
      <c r="C276" s="46" t="s">
        <v>162</v>
      </c>
      <c r="D276" s="12">
        <v>10460.1</v>
      </c>
      <c r="E276" s="12">
        <v>10460.1</v>
      </c>
      <c r="F276" s="55">
        <f t="shared" si="13"/>
        <v>100</v>
      </c>
      <c r="G276" s="160" t="s">
        <v>533</v>
      </c>
    </row>
    <row r="277" spans="1:9" ht="99" customHeight="1" x14ac:dyDescent="0.25">
      <c r="A277" s="173"/>
      <c r="B277" s="159"/>
      <c r="C277" s="46" t="s">
        <v>19</v>
      </c>
      <c r="D277" s="12">
        <v>1992.4</v>
      </c>
      <c r="E277" s="12">
        <v>1992.4</v>
      </c>
      <c r="F277" s="55">
        <f t="shared" si="13"/>
        <v>100</v>
      </c>
      <c r="G277" s="161"/>
    </row>
    <row r="278" spans="1:9" ht="78" customHeight="1" x14ac:dyDescent="0.25">
      <c r="A278" s="159"/>
      <c r="B278" s="52" t="s">
        <v>256</v>
      </c>
      <c r="C278" s="46" t="s">
        <v>19</v>
      </c>
      <c r="D278" s="12">
        <v>1313.4</v>
      </c>
      <c r="E278" s="12">
        <v>1313.4</v>
      </c>
      <c r="F278" s="55">
        <v>0</v>
      </c>
      <c r="G278" s="46" t="s">
        <v>534</v>
      </c>
    </row>
    <row r="279" spans="1:9" ht="61.5" customHeight="1" x14ac:dyDescent="0.25">
      <c r="A279" s="45" t="s">
        <v>29</v>
      </c>
      <c r="B279" s="52" t="s">
        <v>163</v>
      </c>
      <c r="C279" s="46" t="s">
        <v>19</v>
      </c>
      <c r="D279" s="12">
        <v>0</v>
      </c>
      <c r="E279" s="12">
        <v>0</v>
      </c>
      <c r="F279" s="55">
        <v>0</v>
      </c>
      <c r="G279" s="46" t="s">
        <v>454</v>
      </c>
    </row>
    <row r="280" spans="1:9" ht="84.75" customHeight="1" x14ac:dyDescent="0.25">
      <c r="A280" s="45" t="s">
        <v>26</v>
      </c>
      <c r="B280" s="52" t="s">
        <v>217</v>
      </c>
      <c r="C280" s="46" t="s">
        <v>19</v>
      </c>
      <c r="D280" s="12">
        <v>0</v>
      </c>
      <c r="E280" s="12">
        <v>0</v>
      </c>
      <c r="F280" s="55">
        <v>0</v>
      </c>
      <c r="G280" s="46" t="s">
        <v>572</v>
      </c>
    </row>
    <row r="281" spans="1:9" ht="211.5" customHeight="1" x14ac:dyDescent="0.25">
      <c r="A281" s="52" t="s">
        <v>27</v>
      </c>
      <c r="B281" s="52" t="s">
        <v>333</v>
      </c>
      <c r="C281" s="46" t="s">
        <v>19</v>
      </c>
      <c r="D281" s="12">
        <v>14185.6</v>
      </c>
      <c r="E281" s="12">
        <v>13599</v>
      </c>
      <c r="F281" s="55">
        <f t="shared" si="13"/>
        <v>95.864820663207766</v>
      </c>
      <c r="G281" s="44" t="s">
        <v>420</v>
      </c>
    </row>
    <row r="282" spans="1:9" ht="80.25" customHeight="1" x14ac:dyDescent="0.25">
      <c r="A282" s="52" t="s">
        <v>28</v>
      </c>
      <c r="B282" s="52" t="s">
        <v>250</v>
      </c>
      <c r="C282" s="46" t="s">
        <v>19</v>
      </c>
      <c r="D282" s="12">
        <v>20</v>
      </c>
      <c r="E282" s="12">
        <v>0</v>
      </c>
      <c r="F282" s="55">
        <f t="shared" si="13"/>
        <v>0</v>
      </c>
      <c r="G282" s="46" t="s">
        <v>584</v>
      </c>
    </row>
    <row r="283" spans="1:9" ht="111" customHeight="1" x14ac:dyDescent="0.25">
      <c r="A283" s="45" t="s">
        <v>30</v>
      </c>
      <c r="B283" s="52" t="s">
        <v>203</v>
      </c>
      <c r="C283" s="46" t="s">
        <v>19</v>
      </c>
      <c r="D283" s="12">
        <v>307.3</v>
      </c>
      <c r="E283" s="12">
        <v>307.3</v>
      </c>
      <c r="F283" s="55">
        <f t="shared" si="13"/>
        <v>100</v>
      </c>
      <c r="G283" s="44" t="s">
        <v>505</v>
      </c>
    </row>
    <row r="284" spans="1:9" ht="79.5" customHeight="1" x14ac:dyDescent="0.25">
      <c r="A284" s="45" t="s">
        <v>31</v>
      </c>
      <c r="B284" s="52" t="s">
        <v>522</v>
      </c>
      <c r="C284" s="46" t="s">
        <v>19</v>
      </c>
      <c r="D284" s="12">
        <v>0</v>
      </c>
      <c r="E284" s="12">
        <v>0</v>
      </c>
      <c r="F284" s="55">
        <v>0</v>
      </c>
      <c r="G284" s="46" t="s">
        <v>516</v>
      </c>
    </row>
    <row r="285" spans="1:9" ht="293.25" customHeight="1" x14ac:dyDescent="0.25">
      <c r="A285" s="45" t="s">
        <v>32</v>
      </c>
      <c r="B285" s="54" t="s">
        <v>122</v>
      </c>
      <c r="C285" s="46" t="s">
        <v>19</v>
      </c>
      <c r="D285" s="12">
        <v>39997.4</v>
      </c>
      <c r="E285" s="12">
        <v>39779.9</v>
      </c>
      <c r="F285" s="55">
        <f t="shared" si="13"/>
        <v>99.4562146539525</v>
      </c>
      <c r="G285" s="46" t="s">
        <v>560</v>
      </c>
    </row>
    <row r="286" spans="1:9" ht="57" customHeight="1" x14ac:dyDescent="0.25">
      <c r="A286" s="158" t="s">
        <v>33</v>
      </c>
      <c r="B286" s="158" t="s">
        <v>344</v>
      </c>
      <c r="C286" s="48" t="s">
        <v>130</v>
      </c>
      <c r="D286" s="58">
        <v>16916.5</v>
      </c>
      <c r="E286" s="58">
        <v>16916.5</v>
      </c>
      <c r="F286" s="55">
        <f t="shared" si="13"/>
        <v>100</v>
      </c>
      <c r="G286" s="160" t="s">
        <v>484</v>
      </c>
    </row>
    <row r="287" spans="1:9" ht="57" customHeight="1" x14ac:dyDescent="0.25">
      <c r="A287" s="173"/>
      <c r="B287" s="173"/>
      <c r="C287" s="48" t="s">
        <v>356</v>
      </c>
      <c r="D287" s="58">
        <v>704.9</v>
      </c>
      <c r="E287" s="58">
        <v>704.9</v>
      </c>
      <c r="F287" s="55">
        <f t="shared" si="13"/>
        <v>100</v>
      </c>
      <c r="G287" s="169"/>
    </row>
    <row r="288" spans="1:9" ht="195.75" customHeight="1" x14ac:dyDescent="0.25">
      <c r="A288" s="173"/>
      <c r="B288" s="159"/>
      <c r="C288" s="48" t="s">
        <v>19</v>
      </c>
      <c r="D288" s="58">
        <v>2868.6</v>
      </c>
      <c r="E288" s="58">
        <v>2868.6</v>
      </c>
      <c r="F288" s="55">
        <f t="shared" si="13"/>
        <v>100</v>
      </c>
      <c r="G288" s="161"/>
    </row>
    <row r="289" spans="1:9" ht="408.75" customHeight="1" x14ac:dyDescent="0.25">
      <c r="A289" s="173"/>
      <c r="B289" s="158" t="s">
        <v>165</v>
      </c>
      <c r="C289" s="160" t="s">
        <v>19</v>
      </c>
      <c r="D289" s="162">
        <v>17836.599999999999</v>
      </c>
      <c r="E289" s="162">
        <v>1111.4000000000001</v>
      </c>
      <c r="F289" s="175">
        <f t="shared" si="13"/>
        <v>6.2310081517778055</v>
      </c>
      <c r="G289" s="160" t="s">
        <v>595</v>
      </c>
    </row>
    <row r="290" spans="1:9" ht="33.75" customHeight="1" x14ac:dyDescent="0.25">
      <c r="A290" s="159"/>
      <c r="B290" s="159"/>
      <c r="C290" s="161"/>
      <c r="D290" s="164"/>
      <c r="E290" s="164"/>
      <c r="F290" s="176"/>
      <c r="G290" s="161"/>
    </row>
    <row r="291" spans="1:9" ht="57" customHeight="1" x14ac:dyDescent="0.25">
      <c r="A291" s="52" t="s">
        <v>34</v>
      </c>
      <c r="B291" s="52" t="s">
        <v>285</v>
      </c>
      <c r="C291" s="46" t="s">
        <v>19</v>
      </c>
      <c r="D291" s="12">
        <v>0</v>
      </c>
      <c r="E291" s="12">
        <v>0</v>
      </c>
      <c r="F291" s="55">
        <v>0</v>
      </c>
      <c r="G291" s="46" t="s">
        <v>390</v>
      </c>
    </row>
    <row r="292" spans="1:9" ht="54" customHeight="1" x14ac:dyDescent="0.25">
      <c r="A292" s="168" t="s">
        <v>68</v>
      </c>
      <c r="B292" s="168"/>
      <c r="C292" s="51" t="s">
        <v>91</v>
      </c>
      <c r="D292" s="13">
        <f>SUM(D275:D291)</f>
        <v>106632.79999999999</v>
      </c>
      <c r="E292" s="13">
        <f>SUM(E275:E291)</f>
        <v>89083.5</v>
      </c>
      <c r="F292" s="5">
        <f>E292/D292*100</f>
        <v>83.542305932133459</v>
      </c>
      <c r="G292" s="166"/>
    </row>
    <row r="293" spans="1:9" ht="54" customHeight="1" x14ac:dyDescent="0.25">
      <c r="A293" s="168"/>
      <c r="B293" s="168"/>
      <c r="C293" s="51" t="s">
        <v>130</v>
      </c>
      <c r="D293" s="13">
        <f>D286</f>
        <v>16916.5</v>
      </c>
      <c r="E293" s="13">
        <f>E286</f>
        <v>16916.5</v>
      </c>
      <c r="F293" s="5">
        <f t="shared" ref="F293:F294" si="14">E293/D293*100</f>
        <v>100</v>
      </c>
      <c r="G293" s="166"/>
    </row>
    <row r="294" spans="1:9" ht="54" customHeight="1" x14ac:dyDescent="0.25">
      <c r="A294" s="168"/>
      <c r="B294" s="168"/>
      <c r="C294" s="51" t="s">
        <v>162</v>
      </c>
      <c r="D294" s="13">
        <f>D287+D276</f>
        <v>11165</v>
      </c>
      <c r="E294" s="13">
        <f>E287+E276</f>
        <v>11165</v>
      </c>
      <c r="F294" s="5">
        <f t="shared" si="14"/>
        <v>100</v>
      </c>
      <c r="G294" s="166"/>
    </row>
    <row r="295" spans="1:9" ht="54" customHeight="1" x14ac:dyDescent="0.25">
      <c r="A295" s="168"/>
      <c r="B295" s="168"/>
      <c r="C295" s="51" t="s">
        <v>19</v>
      </c>
      <c r="D295" s="13">
        <f>D275+D278+D279+D280+D281+D282+D283+D284+D285+D288+D289+D291+D277</f>
        <v>78551.299999999988</v>
      </c>
      <c r="E295" s="13">
        <f>E275+E278+E279+E280+E281+E282+E283+E284+E285+E288+E289+E291+E277</f>
        <v>61002</v>
      </c>
      <c r="F295" s="5">
        <f>E295/D295*100</f>
        <v>77.65880386448093</v>
      </c>
      <c r="G295" s="166"/>
    </row>
    <row r="296" spans="1:9" ht="32.25" customHeight="1" x14ac:dyDescent="0.25">
      <c r="A296" s="165" t="s">
        <v>50</v>
      </c>
      <c r="B296" s="165"/>
      <c r="C296" s="165"/>
      <c r="D296" s="165"/>
      <c r="E296" s="165"/>
      <c r="F296" s="165"/>
      <c r="G296" s="165"/>
    </row>
    <row r="297" spans="1:9" s="42" customFormat="1" ht="57.75" customHeight="1" x14ac:dyDescent="0.25">
      <c r="A297" s="70" t="s">
        <v>29</v>
      </c>
      <c r="B297" s="70" t="s">
        <v>231</v>
      </c>
      <c r="C297" s="74" t="s">
        <v>19</v>
      </c>
      <c r="D297" s="20">
        <v>0</v>
      </c>
      <c r="E297" s="20">
        <v>0</v>
      </c>
      <c r="F297" s="55">
        <v>0</v>
      </c>
      <c r="G297" s="46" t="s">
        <v>459</v>
      </c>
      <c r="H297" s="41"/>
      <c r="I297" s="41"/>
    </row>
    <row r="298" spans="1:9" s="42" customFormat="1" ht="57.75" customHeight="1" x14ac:dyDescent="0.25">
      <c r="A298" s="158" t="s">
        <v>33</v>
      </c>
      <c r="B298" s="181" t="s">
        <v>345</v>
      </c>
      <c r="C298" s="74" t="s">
        <v>130</v>
      </c>
      <c r="D298" s="20">
        <v>300.5</v>
      </c>
      <c r="E298" s="20">
        <v>300.39999999999998</v>
      </c>
      <c r="F298" s="55">
        <f t="shared" ref="F298:F300" si="15">E298/D298*100</f>
        <v>99.96672212978369</v>
      </c>
      <c r="G298" s="190" t="s">
        <v>485</v>
      </c>
      <c r="H298" s="41"/>
      <c r="I298" s="41"/>
    </row>
    <row r="299" spans="1:9" s="42" customFormat="1" ht="31.5" customHeight="1" x14ac:dyDescent="0.25">
      <c r="A299" s="173"/>
      <c r="B299" s="186"/>
      <c r="C299" s="74" t="s">
        <v>162</v>
      </c>
      <c r="D299" s="20">
        <v>769.5</v>
      </c>
      <c r="E299" s="20">
        <v>769.5</v>
      </c>
      <c r="F299" s="55">
        <f t="shared" si="15"/>
        <v>100</v>
      </c>
      <c r="G299" s="191"/>
      <c r="H299" s="41"/>
      <c r="I299" s="41"/>
    </row>
    <row r="300" spans="1:9" s="42" customFormat="1" ht="126" customHeight="1" x14ac:dyDescent="0.25">
      <c r="A300" s="173"/>
      <c r="B300" s="182"/>
      <c r="C300" s="74" t="s">
        <v>19</v>
      </c>
      <c r="D300" s="20">
        <v>1028</v>
      </c>
      <c r="E300" s="20">
        <v>1017.1</v>
      </c>
      <c r="F300" s="55">
        <f t="shared" si="15"/>
        <v>98.939688715953309</v>
      </c>
      <c r="G300" s="192"/>
      <c r="H300" s="41"/>
      <c r="I300" s="41"/>
    </row>
    <row r="301" spans="1:9" s="42" customFormat="1" ht="56.25" customHeight="1" x14ac:dyDescent="0.25">
      <c r="A301" s="173"/>
      <c r="B301" s="181" t="s">
        <v>381</v>
      </c>
      <c r="C301" s="74" t="s">
        <v>130</v>
      </c>
      <c r="D301" s="20">
        <v>1913.4</v>
      </c>
      <c r="E301" s="20">
        <v>934.9</v>
      </c>
      <c r="F301" s="55">
        <f t="shared" ref="F301:F303" si="16">E301/D301*100</f>
        <v>48.860666875718614</v>
      </c>
      <c r="G301" s="190" t="s">
        <v>486</v>
      </c>
      <c r="H301" s="41"/>
      <c r="I301" s="41"/>
    </row>
    <row r="302" spans="1:9" s="42" customFormat="1" ht="33" customHeight="1" x14ac:dyDescent="0.25">
      <c r="A302" s="173"/>
      <c r="B302" s="186"/>
      <c r="C302" s="74" t="s">
        <v>162</v>
      </c>
      <c r="D302" s="20">
        <v>1507.7</v>
      </c>
      <c r="E302" s="20">
        <v>736.7</v>
      </c>
      <c r="F302" s="55">
        <f t="shared" si="16"/>
        <v>48.862505803541822</v>
      </c>
      <c r="G302" s="191"/>
      <c r="H302" s="41"/>
      <c r="I302" s="41"/>
    </row>
    <row r="303" spans="1:9" s="42" customFormat="1" ht="66.75" customHeight="1" x14ac:dyDescent="0.25">
      <c r="A303" s="173"/>
      <c r="B303" s="182"/>
      <c r="C303" s="74" t="s">
        <v>19</v>
      </c>
      <c r="D303" s="20">
        <v>17.2</v>
      </c>
      <c r="E303" s="20">
        <v>8.4</v>
      </c>
      <c r="F303" s="55">
        <f t="shared" si="16"/>
        <v>48.837209302325583</v>
      </c>
      <c r="G303" s="192"/>
      <c r="H303" s="41"/>
      <c r="I303" s="41"/>
    </row>
    <row r="304" spans="1:9" ht="84" customHeight="1" x14ac:dyDescent="0.25">
      <c r="A304" s="173"/>
      <c r="B304" s="52" t="s">
        <v>107</v>
      </c>
      <c r="C304" s="46" t="s">
        <v>19</v>
      </c>
      <c r="D304" s="12">
        <v>5413.7</v>
      </c>
      <c r="E304" s="12">
        <v>3974.7</v>
      </c>
      <c r="F304" s="55">
        <v>0</v>
      </c>
      <c r="G304" s="46" t="s">
        <v>487</v>
      </c>
    </row>
    <row r="305" spans="1:9" ht="51.75" customHeight="1" x14ac:dyDescent="0.25">
      <c r="A305" s="159"/>
      <c r="B305" s="52" t="s">
        <v>198</v>
      </c>
      <c r="C305" s="46" t="s">
        <v>19</v>
      </c>
      <c r="D305" s="12">
        <v>0</v>
      </c>
      <c r="E305" s="12">
        <v>0</v>
      </c>
      <c r="F305" s="55">
        <v>0</v>
      </c>
      <c r="G305" s="46" t="s">
        <v>483</v>
      </c>
    </row>
    <row r="306" spans="1:9" ht="50.25" customHeight="1" x14ac:dyDescent="0.25">
      <c r="A306" s="168" t="s">
        <v>68</v>
      </c>
      <c r="B306" s="168"/>
      <c r="C306" s="51" t="s">
        <v>91</v>
      </c>
      <c r="D306" s="13">
        <f>SUM(D297:D305)</f>
        <v>10950</v>
      </c>
      <c r="E306" s="13">
        <f>SUM(E297:E305)</f>
        <v>7741.7000000000007</v>
      </c>
      <c r="F306" s="5">
        <f>E306/D306*100</f>
        <v>70.700456621004577</v>
      </c>
      <c r="G306" s="166"/>
    </row>
    <row r="307" spans="1:9" ht="50.25" customHeight="1" x14ac:dyDescent="0.25">
      <c r="A307" s="168"/>
      <c r="B307" s="168"/>
      <c r="C307" s="51" t="s">
        <v>130</v>
      </c>
      <c r="D307" s="13">
        <f>D298+D301</f>
        <v>2213.9</v>
      </c>
      <c r="E307" s="13">
        <f>E298+E301</f>
        <v>1235.3</v>
      </c>
      <c r="F307" s="5">
        <f t="shared" ref="F307:F308" si="17">E307/D307*100</f>
        <v>55.797461493292374</v>
      </c>
      <c r="G307" s="166"/>
    </row>
    <row r="308" spans="1:9" ht="50.25" customHeight="1" x14ac:dyDescent="0.25">
      <c r="A308" s="168"/>
      <c r="B308" s="168"/>
      <c r="C308" s="51" t="s">
        <v>18</v>
      </c>
      <c r="D308" s="13">
        <f>D299+D302</f>
        <v>2277.1999999999998</v>
      </c>
      <c r="E308" s="13">
        <f>E299+E302</f>
        <v>1506.2</v>
      </c>
      <c r="F308" s="5">
        <f t="shared" si="17"/>
        <v>66.14263130159847</v>
      </c>
      <c r="G308" s="166"/>
    </row>
    <row r="309" spans="1:9" ht="50.25" customHeight="1" x14ac:dyDescent="0.25">
      <c r="A309" s="168"/>
      <c r="B309" s="168"/>
      <c r="C309" s="51" t="s">
        <v>19</v>
      </c>
      <c r="D309" s="13">
        <f>D297+D300+D304+D305+D303</f>
        <v>6458.9</v>
      </c>
      <c r="E309" s="13">
        <f>E297+E300+E304+E305+E303</f>
        <v>5000.2</v>
      </c>
      <c r="F309" s="5">
        <f>E309/D309*100</f>
        <v>77.415659013144662</v>
      </c>
      <c r="G309" s="166"/>
    </row>
    <row r="310" spans="1:9" ht="32.25" customHeight="1" x14ac:dyDescent="0.25">
      <c r="A310" s="165" t="s">
        <v>45</v>
      </c>
      <c r="B310" s="165"/>
      <c r="C310" s="165"/>
      <c r="D310" s="165"/>
      <c r="E310" s="165"/>
      <c r="F310" s="165"/>
      <c r="G310" s="165"/>
    </row>
    <row r="311" spans="1:9" ht="85.5" customHeight="1" x14ac:dyDescent="0.25">
      <c r="A311" s="52" t="s">
        <v>23</v>
      </c>
      <c r="B311" s="52" t="s">
        <v>403</v>
      </c>
      <c r="C311" s="46" t="s">
        <v>19</v>
      </c>
      <c r="D311" s="12">
        <v>50.9</v>
      </c>
      <c r="E311" s="12">
        <v>50.9</v>
      </c>
      <c r="F311" s="55">
        <f t="shared" ref="F311:F320" si="18">E311/D311*100</f>
        <v>100</v>
      </c>
      <c r="G311" s="46" t="s">
        <v>431</v>
      </c>
    </row>
    <row r="312" spans="1:9" ht="87" customHeight="1" x14ac:dyDescent="0.25">
      <c r="A312" s="52" t="s">
        <v>24</v>
      </c>
      <c r="B312" s="52" t="s">
        <v>306</v>
      </c>
      <c r="C312" s="46" t="s">
        <v>19</v>
      </c>
      <c r="D312" s="12">
        <v>192.4</v>
      </c>
      <c r="E312" s="12">
        <v>192.4</v>
      </c>
      <c r="F312" s="55">
        <f t="shared" si="18"/>
        <v>100</v>
      </c>
      <c r="G312" s="46" t="s">
        <v>432</v>
      </c>
    </row>
    <row r="313" spans="1:9" ht="58.5" customHeight="1" x14ac:dyDescent="0.25">
      <c r="A313" s="52" t="s">
        <v>25</v>
      </c>
      <c r="B313" s="52" t="s">
        <v>56</v>
      </c>
      <c r="C313" s="46" t="s">
        <v>19</v>
      </c>
      <c r="D313" s="12">
        <v>25</v>
      </c>
      <c r="E313" s="12">
        <v>25</v>
      </c>
      <c r="F313" s="55">
        <f t="shared" si="18"/>
        <v>100</v>
      </c>
      <c r="G313" s="46" t="s">
        <v>535</v>
      </c>
    </row>
    <row r="314" spans="1:9" ht="58.5" customHeight="1" x14ac:dyDescent="0.25">
      <c r="A314" s="52" t="s">
        <v>29</v>
      </c>
      <c r="B314" s="52" t="s">
        <v>232</v>
      </c>
      <c r="C314" s="46" t="s">
        <v>19</v>
      </c>
      <c r="D314" s="12">
        <v>360</v>
      </c>
      <c r="E314" s="12">
        <v>360</v>
      </c>
      <c r="F314" s="55">
        <f t="shared" si="18"/>
        <v>100</v>
      </c>
      <c r="G314" s="46" t="s">
        <v>460</v>
      </c>
    </row>
    <row r="315" spans="1:9" ht="86.25" customHeight="1" x14ac:dyDescent="0.25">
      <c r="A315" s="52" t="s">
        <v>26</v>
      </c>
      <c r="B315" s="52" t="s">
        <v>138</v>
      </c>
      <c r="C315" s="46" t="s">
        <v>19</v>
      </c>
      <c r="D315" s="12">
        <v>88.2</v>
      </c>
      <c r="E315" s="12">
        <v>88.2</v>
      </c>
      <c r="F315" s="55">
        <f t="shared" si="18"/>
        <v>100</v>
      </c>
      <c r="G315" s="46" t="s">
        <v>573</v>
      </c>
    </row>
    <row r="316" spans="1:9" ht="80.25" customHeight="1" x14ac:dyDescent="0.25">
      <c r="A316" s="52" t="s">
        <v>27</v>
      </c>
      <c r="B316" s="52" t="s">
        <v>334</v>
      </c>
      <c r="C316" s="46" t="s">
        <v>19</v>
      </c>
      <c r="D316" s="12">
        <v>96.5</v>
      </c>
      <c r="E316" s="12">
        <v>96.5</v>
      </c>
      <c r="F316" s="55">
        <f t="shared" si="18"/>
        <v>100</v>
      </c>
      <c r="G316" s="46" t="s">
        <v>421</v>
      </c>
    </row>
    <row r="317" spans="1:9" ht="54" customHeight="1" x14ac:dyDescent="0.25">
      <c r="A317" s="52" t="s">
        <v>30</v>
      </c>
      <c r="B317" s="52" t="s">
        <v>63</v>
      </c>
      <c r="C317" s="46" t="s">
        <v>19</v>
      </c>
      <c r="D317" s="12">
        <v>81.900000000000006</v>
      </c>
      <c r="E317" s="12">
        <v>81.900000000000006</v>
      </c>
      <c r="F317" s="55">
        <f t="shared" si="18"/>
        <v>100</v>
      </c>
      <c r="G317" s="46" t="s">
        <v>264</v>
      </c>
    </row>
    <row r="318" spans="1:9" s="42" customFormat="1" ht="51.75" customHeight="1" x14ac:dyDescent="0.25">
      <c r="A318" s="70" t="s">
        <v>32</v>
      </c>
      <c r="B318" s="70" t="s">
        <v>294</v>
      </c>
      <c r="C318" s="74" t="s">
        <v>19</v>
      </c>
      <c r="D318" s="20">
        <v>149.19999999999999</v>
      </c>
      <c r="E318" s="20">
        <v>149.19999999999999</v>
      </c>
      <c r="F318" s="55">
        <f t="shared" si="18"/>
        <v>100</v>
      </c>
      <c r="G318" s="74" t="s">
        <v>551</v>
      </c>
      <c r="H318" s="41"/>
      <c r="I318" s="41"/>
    </row>
    <row r="319" spans="1:9" ht="114.75" customHeight="1" x14ac:dyDescent="0.25">
      <c r="A319" s="52" t="s">
        <v>33</v>
      </c>
      <c r="B319" s="52" t="s">
        <v>86</v>
      </c>
      <c r="C319" s="46" t="s">
        <v>19</v>
      </c>
      <c r="D319" s="12">
        <v>5114.3</v>
      </c>
      <c r="E319" s="12">
        <v>5069.1000000000004</v>
      </c>
      <c r="F319" s="55">
        <f t="shared" si="18"/>
        <v>99.116203586023516</v>
      </c>
      <c r="G319" s="46" t="s">
        <v>488</v>
      </c>
    </row>
    <row r="320" spans="1:9" ht="82.5" customHeight="1" x14ac:dyDescent="0.25">
      <c r="A320" s="52" t="s">
        <v>34</v>
      </c>
      <c r="B320" s="52" t="s">
        <v>286</v>
      </c>
      <c r="C320" s="46" t="s">
        <v>19</v>
      </c>
      <c r="D320" s="12">
        <v>35.5</v>
      </c>
      <c r="E320" s="12">
        <v>35.5</v>
      </c>
      <c r="F320" s="55">
        <f t="shared" si="18"/>
        <v>100</v>
      </c>
      <c r="G320" s="46" t="s">
        <v>369</v>
      </c>
    </row>
    <row r="321" spans="1:7" ht="50.25" customHeight="1" x14ac:dyDescent="0.25">
      <c r="A321" s="168" t="s">
        <v>68</v>
      </c>
      <c r="B321" s="168"/>
      <c r="C321" s="51" t="s">
        <v>91</v>
      </c>
      <c r="D321" s="13">
        <f>SUM(D311:D320)</f>
        <v>6193.9</v>
      </c>
      <c r="E321" s="13">
        <f>SUM(E311:E320)</f>
        <v>6148.7000000000007</v>
      </c>
      <c r="F321" s="5">
        <f>E321/D321*100</f>
        <v>99.270249761862488</v>
      </c>
      <c r="G321" s="166"/>
    </row>
    <row r="322" spans="1:7" ht="50.25" customHeight="1" x14ac:dyDescent="0.25">
      <c r="A322" s="168"/>
      <c r="B322" s="168"/>
      <c r="C322" s="51" t="s">
        <v>130</v>
      </c>
      <c r="D322" s="13">
        <v>0</v>
      </c>
      <c r="E322" s="13">
        <v>0</v>
      </c>
      <c r="F322" s="5">
        <v>0</v>
      </c>
      <c r="G322" s="166"/>
    </row>
    <row r="323" spans="1:7" ht="50.25" customHeight="1" x14ac:dyDescent="0.25">
      <c r="A323" s="168"/>
      <c r="B323" s="168"/>
      <c r="C323" s="51" t="s">
        <v>18</v>
      </c>
      <c r="D323" s="13">
        <v>0</v>
      </c>
      <c r="E323" s="13">
        <v>0</v>
      </c>
      <c r="F323" s="5">
        <v>0</v>
      </c>
      <c r="G323" s="166"/>
    </row>
    <row r="324" spans="1:7" ht="50.25" customHeight="1" x14ac:dyDescent="0.25">
      <c r="A324" s="168"/>
      <c r="B324" s="168"/>
      <c r="C324" s="51" t="s">
        <v>19</v>
      </c>
      <c r="D324" s="13">
        <f>D311+D312+D313+D314+D315+D316+D317+D318+D319+D320</f>
        <v>6193.9</v>
      </c>
      <c r="E324" s="13">
        <f>E311+E312+E313+E314+E315+E316+E317+E318+E319+E320</f>
        <v>6148.7000000000007</v>
      </c>
      <c r="F324" s="5">
        <f>E324/D324*100</f>
        <v>99.270249761862488</v>
      </c>
      <c r="G324" s="166"/>
    </row>
    <row r="325" spans="1:7" ht="36.75" customHeight="1" x14ac:dyDescent="0.25">
      <c r="A325" s="165" t="s">
        <v>96</v>
      </c>
      <c r="B325" s="165"/>
      <c r="C325" s="165"/>
      <c r="D325" s="165"/>
      <c r="E325" s="165"/>
      <c r="F325" s="165"/>
      <c r="G325" s="165"/>
    </row>
    <row r="326" spans="1:7" ht="83.25" customHeight="1" x14ac:dyDescent="0.25">
      <c r="A326" s="170" t="s">
        <v>23</v>
      </c>
      <c r="B326" s="52" t="s">
        <v>43</v>
      </c>
      <c r="C326" s="46" t="s">
        <v>19</v>
      </c>
      <c r="D326" s="12">
        <v>6739.1</v>
      </c>
      <c r="E326" s="20">
        <v>6739.1</v>
      </c>
      <c r="F326" s="55">
        <f t="shared" ref="F326:F360" si="19">E326/D326*100</f>
        <v>100</v>
      </c>
      <c r="G326" s="46" t="s">
        <v>362</v>
      </c>
    </row>
    <row r="327" spans="1:7" ht="83.25" customHeight="1" x14ac:dyDescent="0.25">
      <c r="A327" s="170"/>
      <c r="B327" s="52" t="s">
        <v>39</v>
      </c>
      <c r="C327" s="46" t="s">
        <v>19</v>
      </c>
      <c r="D327" s="12">
        <v>37.799999999999997</v>
      </c>
      <c r="E327" s="12">
        <v>37.799999999999997</v>
      </c>
      <c r="F327" s="55">
        <f t="shared" si="19"/>
        <v>100</v>
      </c>
      <c r="G327" s="46" t="s">
        <v>397</v>
      </c>
    </row>
    <row r="328" spans="1:7" ht="112.5" customHeight="1" x14ac:dyDescent="0.25">
      <c r="A328" s="158" t="s">
        <v>24</v>
      </c>
      <c r="B328" s="158" t="s">
        <v>307</v>
      </c>
      <c r="C328" s="46" t="s">
        <v>162</v>
      </c>
      <c r="D328" s="12">
        <v>13500</v>
      </c>
      <c r="E328" s="12">
        <v>13500</v>
      </c>
      <c r="F328" s="55">
        <f t="shared" si="19"/>
        <v>100</v>
      </c>
      <c r="G328" s="46" t="s">
        <v>363</v>
      </c>
    </row>
    <row r="329" spans="1:7" ht="239.25" customHeight="1" x14ac:dyDescent="0.25">
      <c r="A329" s="159"/>
      <c r="B329" s="159"/>
      <c r="C329" s="46" t="s">
        <v>19</v>
      </c>
      <c r="D329" s="12">
        <v>16500.400000000001</v>
      </c>
      <c r="E329" s="12">
        <v>16479.400000000001</v>
      </c>
      <c r="F329" s="55">
        <f t="shared" si="19"/>
        <v>99.872730358051925</v>
      </c>
      <c r="G329" s="46" t="s">
        <v>596</v>
      </c>
    </row>
    <row r="330" spans="1:7" ht="54" customHeight="1" x14ac:dyDescent="0.25">
      <c r="A330" s="167" t="s">
        <v>25</v>
      </c>
      <c r="B330" s="167" t="s">
        <v>252</v>
      </c>
      <c r="C330" s="46" t="s">
        <v>357</v>
      </c>
      <c r="D330" s="12">
        <v>21886.2</v>
      </c>
      <c r="E330" s="12">
        <v>21886.2</v>
      </c>
      <c r="F330" s="55">
        <f t="shared" si="19"/>
        <v>100</v>
      </c>
      <c r="G330" s="166" t="s">
        <v>536</v>
      </c>
    </row>
    <row r="331" spans="1:7" ht="77.25" customHeight="1" x14ac:dyDescent="0.25">
      <c r="A331" s="167"/>
      <c r="B331" s="167"/>
      <c r="C331" s="46" t="s">
        <v>19</v>
      </c>
      <c r="D331" s="12">
        <v>1647.3</v>
      </c>
      <c r="E331" s="12">
        <v>1647.3</v>
      </c>
      <c r="F331" s="55">
        <f t="shared" si="19"/>
        <v>100</v>
      </c>
      <c r="G331" s="166"/>
    </row>
    <row r="332" spans="1:7" ht="111" customHeight="1" x14ac:dyDescent="0.25">
      <c r="A332" s="167"/>
      <c r="B332" s="45" t="s">
        <v>53</v>
      </c>
      <c r="C332" s="46" t="s">
        <v>19</v>
      </c>
      <c r="D332" s="12">
        <v>9505.7000000000007</v>
      </c>
      <c r="E332" s="12">
        <v>9505.7000000000007</v>
      </c>
      <c r="F332" s="55">
        <f t="shared" si="19"/>
        <v>100</v>
      </c>
      <c r="G332" s="46" t="s">
        <v>537</v>
      </c>
    </row>
    <row r="333" spans="1:7" ht="104.25" customHeight="1" x14ac:dyDescent="0.25">
      <c r="A333" s="167"/>
      <c r="B333" s="71" t="s">
        <v>170</v>
      </c>
      <c r="C333" s="46" t="s">
        <v>19</v>
      </c>
      <c r="D333" s="12">
        <v>1665.2</v>
      </c>
      <c r="E333" s="12">
        <v>1665.2</v>
      </c>
      <c r="F333" s="55">
        <f t="shared" si="19"/>
        <v>100</v>
      </c>
      <c r="G333" s="46" t="s">
        <v>538</v>
      </c>
    </row>
    <row r="334" spans="1:7" ht="78.75" customHeight="1" x14ac:dyDescent="0.25">
      <c r="A334" s="167" t="s">
        <v>29</v>
      </c>
      <c r="B334" s="52" t="s">
        <v>234</v>
      </c>
      <c r="C334" s="46" t="s">
        <v>19</v>
      </c>
      <c r="D334" s="20">
        <v>8796.4</v>
      </c>
      <c r="E334" s="20">
        <v>8796.4</v>
      </c>
      <c r="F334" s="55">
        <f t="shared" si="19"/>
        <v>100</v>
      </c>
      <c r="G334" s="46" t="s">
        <v>461</v>
      </c>
    </row>
    <row r="335" spans="1:7" ht="107.25" customHeight="1" x14ac:dyDescent="0.25">
      <c r="A335" s="167"/>
      <c r="B335" s="71" t="s">
        <v>233</v>
      </c>
      <c r="C335" s="46" t="s">
        <v>19</v>
      </c>
      <c r="D335" s="12">
        <v>39.6</v>
      </c>
      <c r="E335" s="12">
        <v>39.6</v>
      </c>
      <c r="F335" s="55">
        <f t="shared" si="19"/>
        <v>100</v>
      </c>
      <c r="G335" s="46" t="s">
        <v>365</v>
      </c>
    </row>
    <row r="336" spans="1:7" ht="57" customHeight="1" x14ac:dyDescent="0.25">
      <c r="A336" s="158" t="s">
        <v>26</v>
      </c>
      <c r="B336" s="158" t="s">
        <v>297</v>
      </c>
      <c r="C336" s="46" t="s">
        <v>130</v>
      </c>
      <c r="D336" s="12">
        <v>2340</v>
      </c>
      <c r="E336" s="12">
        <v>2340</v>
      </c>
      <c r="F336" s="55">
        <f t="shared" si="19"/>
        <v>100</v>
      </c>
      <c r="G336" s="160" t="s">
        <v>569</v>
      </c>
    </row>
    <row r="337" spans="1:9" ht="57.75" customHeight="1" x14ac:dyDescent="0.25">
      <c r="A337" s="173"/>
      <c r="B337" s="173"/>
      <c r="C337" s="46" t="s">
        <v>358</v>
      </c>
      <c r="D337" s="12">
        <v>660</v>
      </c>
      <c r="E337" s="12">
        <v>660</v>
      </c>
      <c r="F337" s="55">
        <f t="shared" si="19"/>
        <v>100</v>
      </c>
      <c r="G337" s="169"/>
    </row>
    <row r="338" spans="1:9" ht="119.25" customHeight="1" x14ac:dyDescent="0.25">
      <c r="A338" s="173"/>
      <c r="B338" s="159"/>
      <c r="C338" s="46" t="s">
        <v>19</v>
      </c>
      <c r="D338" s="12">
        <v>370.8</v>
      </c>
      <c r="E338" s="12">
        <v>370.8</v>
      </c>
      <c r="F338" s="55">
        <f t="shared" si="19"/>
        <v>100</v>
      </c>
      <c r="G338" s="161"/>
    </row>
    <row r="339" spans="1:9" ht="367.5" customHeight="1" x14ac:dyDescent="0.25">
      <c r="A339" s="173"/>
      <c r="B339" s="158" t="s">
        <v>139</v>
      </c>
      <c r="C339" s="160" t="s">
        <v>19</v>
      </c>
      <c r="D339" s="162">
        <v>24210.1</v>
      </c>
      <c r="E339" s="162">
        <v>24210.1</v>
      </c>
      <c r="F339" s="175">
        <f t="shared" si="19"/>
        <v>100</v>
      </c>
      <c r="G339" s="160" t="s">
        <v>574</v>
      </c>
    </row>
    <row r="340" spans="1:9" ht="204" customHeight="1" x14ac:dyDescent="0.25">
      <c r="A340" s="173"/>
      <c r="B340" s="159"/>
      <c r="C340" s="161"/>
      <c r="D340" s="164"/>
      <c r="E340" s="164"/>
      <c r="F340" s="176"/>
      <c r="G340" s="161"/>
    </row>
    <row r="341" spans="1:9" ht="111.75" customHeight="1" x14ac:dyDescent="0.25">
      <c r="A341" s="159"/>
      <c r="B341" s="52" t="s">
        <v>140</v>
      </c>
      <c r="C341" s="46" t="s">
        <v>19</v>
      </c>
      <c r="D341" s="12">
        <v>134.5</v>
      </c>
      <c r="E341" s="12">
        <v>134.5</v>
      </c>
      <c r="F341" s="55">
        <f t="shared" si="19"/>
        <v>100</v>
      </c>
      <c r="G341" s="46" t="s">
        <v>575</v>
      </c>
    </row>
    <row r="342" spans="1:9" ht="136.5" customHeight="1" x14ac:dyDescent="0.25">
      <c r="A342" s="167" t="s">
        <v>27</v>
      </c>
      <c r="B342" s="45" t="s">
        <v>335</v>
      </c>
      <c r="C342" s="46" t="s">
        <v>19</v>
      </c>
      <c r="D342" s="12">
        <v>9528.2000000000007</v>
      </c>
      <c r="E342" s="12">
        <v>9528.2000000000007</v>
      </c>
      <c r="F342" s="55">
        <f t="shared" si="19"/>
        <v>100</v>
      </c>
      <c r="G342" s="46" t="s">
        <v>422</v>
      </c>
    </row>
    <row r="343" spans="1:9" ht="84.75" customHeight="1" x14ac:dyDescent="0.25">
      <c r="A343" s="167"/>
      <c r="B343" s="52" t="s">
        <v>336</v>
      </c>
      <c r="C343" s="46" t="s">
        <v>19</v>
      </c>
      <c r="D343" s="12">
        <v>99</v>
      </c>
      <c r="E343" s="12">
        <v>99</v>
      </c>
      <c r="F343" s="55">
        <f t="shared" si="19"/>
        <v>100</v>
      </c>
      <c r="G343" s="46" t="s">
        <v>423</v>
      </c>
    </row>
    <row r="344" spans="1:9" ht="344.25" customHeight="1" x14ac:dyDescent="0.25">
      <c r="A344" s="167" t="s">
        <v>28</v>
      </c>
      <c r="B344" s="45" t="s">
        <v>245</v>
      </c>
      <c r="C344" s="46" t="s">
        <v>19</v>
      </c>
      <c r="D344" s="12">
        <v>22951.3</v>
      </c>
      <c r="E344" s="12">
        <v>15520.3</v>
      </c>
      <c r="F344" s="55">
        <f t="shared" si="19"/>
        <v>67.622749038180842</v>
      </c>
      <c r="G344" s="46" t="s">
        <v>614</v>
      </c>
    </row>
    <row r="345" spans="1:9" ht="80.25" customHeight="1" x14ac:dyDescent="0.25">
      <c r="A345" s="167"/>
      <c r="B345" s="52" t="s">
        <v>246</v>
      </c>
      <c r="C345" s="46" t="s">
        <v>19</v>
      </c>
      <c r="D345" s="12">
        <v>30</v>
      </c>
      <c r="E345" s="12">
        <v>29.5</v>
      </c>
      <c r="F345" s="55">
        <f t="shared" si="19"/>
        <v>98.333333333333329</v>
      </c>
      <c r="G345" s="46" t="s">
        <v>615</v>
      </c>
    </row>
    <row r="346" spans="1:9" ht="108" customHeight="1" x14ac:dyDescent="0.25">
      <c r="A346" s="167" t="s">
        <v>30</v>
      </c>
      <c r="B346" s="54" t="s">
        <v>64</v>
      </c>
      <c r="C346" s="46" t="s">
        <v>19</v>
      </c>
      <c r="D346" s="12">
        <v>9040.2000000000007</v>
      </c>
      <c r="E346" s="12">
        <v>9040.2000000000007</v>
      </c>
      <c r="F346" s="55">
        <f t="shared" si="19"/>
        <v>100</v>
      </c>
      <c r="G346" s="46" t="s">
        <v>506</v>
      </c>
      <c r="I346" s="21" t="s">
        <v>195</v>
      </c>
    </row>
    <row r="347" spans="1:9" ht="106.5" customHeight="1" x14ac:dyDescent="0.25">
      <c r="A347" s="167"/>
      <c r="B347" s="52" t="s">
        <v>66</v>
      </c>
      <c r="C347" s="46" t="s">
        <v>19</v>
      </c>
      <c r="D347" s="12">
        <v>497.2</v>
      </c>
      <c r="E347" s="12">
        <v>497.2</v>
      </c>
      <c r="F347" s="55">
        <f t="shared" si="19"/>
        <v>100</v>
      </c>
      <c r="G347" s="74" t="s">
        <v>507</v>
      </c>
    </row>
    <row r="348" spans="1:9" ht="366" customHeight="1" x14ac:dyDescent="0.25">
      <c r="A348" s="158" t="s">
        <v>31</v>
      </c>
      <c r="B348" s="47" t="s">
        <v>213</v>
      </c>
      <c r="C348" s="48" t="s">
        <v>19</v>
      </c>
      <c r="D348" s="58">
        <v>15512.1</v>
      </c>
      <c r="E348" s="58">
        <v>15512.1</v>
      </c>
      <c r="F348" s="59">
        <f t="shared" si="19"/>
        <v>100</v>
      </c>
      <c r="G348" s="48" t="s">
        <v>523</v>
      </c>
    </row>
    <row r="349" spans="1:9" ht="108" customHeight="1" x14ac:dyDescent="0.25">
      <c r="A349" s="159"/>
      <c r="B349" s="52" t="s">
        <v>342</v>
      </c>
      <c r="C349" s="46" t="s">
        <v>19</v>
      </c>
      <c r="D349" s="12">
        <v>10.6</v>
      </c>
      <c r="E349" s="12">
        <v>10.6</v>
      </c>
      <c r="F349" s="55">
        <f t="shared" si="19"/>
        <v>100</v>
      </c>
      <c r="G349" s="46" t="s">
        <v>388</v>
      </c>
    </row>
    <row r="350" spans="1:9" ht="133.5" customHeight="1" x14ac:dyDescent="0.25">
      <c r="A350" s="167" t="s">
        <v>32</v>
      </c>
      <c r="B350" s="54" t="s">
        <v>199</v>
      </c>
      <c r="C350" s="46" t="s">
        <v>19</v>
      </c>
      <c r="D350" s="12">
        <v>27445.4</v>
      </c>
      <c r="E350" s="12">
        <v>27140.1</v>
      </c>
      <c r="F350" s="55">
        <f t="shared" si="19"/>
        <v>98.887609581204856</v>
      </c>
      <c r="G350" s="46" t="s">
        <v>552</v>
      </c>
    </row>
    <row r="351" spans="1:9" ht="211.5" customHeight="1" x14ac:dyDescent="0.25">
      <c r="A351" s="167"/>
      <c r="B351" s="52" t="s">
        <v>124</v>
      </c>
      <c r="C351" s="46" t="s">
        <v>19</v>
      </c>
      <c r="D351" s="12">
        <v>3350</v>
      </c>
      <c r="E351" s="12">
        <v>3259.9</v>
      </c>
      <c r="F351" s="55">
        <f t="shared" si="19"/>
        <v>97.310447761194027</v>
      </c>
      <c r="G351" s="46" t="s">
        <v>553</v>
      </c>
    </row>
    <row r="352" spans="1:9" ht="52.5" customHeight="1" x14ac:dyDescent="0.25">
      <c r="A352" s="158" t="s">
        <v>33</v>
      </c>
      <c r="B352" s="158" t="s">
        <v>346</v>
      </c>
      <c r="C352" s="46" t="s">
        <v>130</v>
      </c>
      <c r="D352" s="12">
        <v>719.6</v>
      </c>
      <c r="E352" s="12">
        <v>636.6</v>
      </c>
      <c r="F352" s="55">
        <f t="shared" si="19"/>
        <v>88.465814341300714</v>
      </c>
      <c r="G352" s="160" t="s">
        <v>490</v>
      </c>
    </row>
    <row r="353" spans="1:9" ht="59.25" customHeight="1" x14ac:dyDescent="0.25">
      <c r="A353" s="173"/>
      <c r="B353" s="173"/>
      <c r="C353" s="46" t="s">
        <v>359</v>
      </c>
      <c r="D353" s="12">
        <v>202.9</v>
      </c>
      <c r="E353" s="12">
        <v>182.1</v>
      </c>
      <c r="F353" s="55">
        <f t="shared" si="19"/>
        <v>89.748644652538189</v>
      </c>
      <c r="G353" s="169"/>
    </row>
    <row r="354" spans="1:9" ht="291.75" customHeight="1" x14ac:dyDescent="0.25">
      <c r="A354" s="173"/>
      <c r="B354" s="159"/>
      <c r="C354" s="46" t="s">
        <v>19</v>
      </c>
      <c r="D354" s="12">
        <v>48.6</v>
      </c>
      <c r="E354" s="12">
        <v>43.1</v>
      </c>
      <c r="F354" s="55">
        <f t="shared" si="19"/>
        <v>88.68312757201646</v>
      </c>
      <c r="G354" s="161"/>
    </row>
    <row r="355" spans="1:9" ht="156" customHeight="1" x14ac:dyDescent="0.25">
      <c r="A355" s="173"/>
      <c r="B355" s="158" t="s">
        <v>87</v>
      </c>
      <c r="C355" s="46" t="s">
        <v>360</v>
      </c>
      <c r="D355" s="12">
        <v>300</v>
      </c>
      <c r="E355" s="12">
        <v>300</v>
      </c>
      <c r="F355" s="55">
        <f t="shared" si="19"/>
        <v>100</v>
      </c>
      <c r="G355" s="46" t="s">
        <v>489</v>
      </c>
    </row>
    <row r="356" spans="1:9" ht="156" customHeight="1" x14ac:dyDescent="0.25">
      <c r="A356" s="173"/>
      <c r="B356" s="173"/>
      <c r="C356" s="48" t="s">
        <v>19</v>
      </c>
      <c r="D356" s="58">
        <v>33873.800000000003</v>
      </c>
      <c r="E356" s="58">
        <v>33203</v>
      </c>
      <c r="F356" s="59">
        <f t="shared" si="19"/>
        <v>98.019708447236496</v>
      </c>
      <c r="G356" s="48" t="s">
        <v>600</v>
      </c>
    </row>
    <row r="357" spans="1:9" ht="83.25" customHeight="1" x14ac:dyDescent="0.25">
      <c r="A357" s="167" t="s">
        <v>34</v>
      </c>
      <c r="B357" s="52" t="s">
        <v>288</v>
      </c>
      <c r="C357" s="46" t="s">
        <v>19</v>
      </c>
      <c r="D357" s="12">
        <v>5859.5</v>
      </c>
      <c r="E357" s="12">
        <v>5859.5</v>
      </c>
      <c r="F357" s="55">
        <f t="shared" si="19"/>
        <v>100</v>
      </c>
      <c r="G357" s="46" t="s">
        <v>289</v>
      </c>
    </row>
    <row r="358" spans="1:9" ht="82.5" customHeight="1" x14ac:dyDescent="0.25">
      <c r="A358" s="167"/>
      <c r="B358" s="52" t="s">
        <v>287</v>
      </c>
      <c r="C358" s="46" t="s">
        <v>19</v>
      </c>
      <c r="D358" s="12">
        <v>5768.1</v>
      </c>
      <c r="E358" s="12">
        <v>5768.1</v>
      </c>
      <c r="F358" s="55">
        <f t="shared" si="19"/>
        <v>100</v>
      </c>
      <c r="G358" s="46" t="s">
        <v>441</v>
      </c>
    </row>
    <row r="359" spans="1:9" ht="211.5" customHeight="1" x14ac:dyDescent="0.25">
      <c r="A359" s="167"/>
      <c r="B359" s="52" t="s">
        <v>290</v>
      </c>
      <c r="C359" s="46" t="s">
        <v>19</v>
      </c>
      <c r="D359" s="12">
        <v>6971</v>
      </c>
      <c r="E359" s="12">
        <v>6971</v>
      </c>
      <c r="F359" s="55">
        <f t="shared" si="19"/>
        <v>100</v>
      </c>
      <c r="G359" s="46" t="s">
        <v>443</v>
      </c>
    </row>
    <row r="360" spans="1:9" ht="232.5" customHeight="1" x14ac:dyDescent="0.25">
      <c r="A360" s="167"/>
      <c r="B360" s="52" t="s">
        <v>219</v>
      </c>
      <c r="C360" s="46" t="s">
        <v>19</v>
      </c>
      <c r="D360" s="12">
        <v>2078.8000000000002</v>
      </c>
      <c r="E360" s="12">
        <v>823.8</v>
      </c>
      <c r="F360" s="55">
        <f t="shared" si="19"/>
        <v>39.628631903020967</v>
      </c>
      <c r="G360" s="46" t="s">
        <v>442</v>
      </c>
    </row>
    <row r="361" spans="1:9" ht="51.75" customHeight="1" x14ac:dyDescent="0.25">
      <c r="A361" s="168" t="s">
        <v>68</v>
      </c>
      <c r="B361" s="168"/>
      <c r="C361" s="51" t="s">
        <v>91</v>
      </c>
      <c r="D361" s="13">
        <f>SUM(D326:D360)</f>
        <v>252319.40000000005</v>
      </c>
      <c r="E361" s="13">
        <f>SUM(E326:E360)</f>
        <v>242436.40000000005</v>
      </c>
      <c r="F361" s="5">
        <f>E361/D361*100</f>
        <v>96.083139068973693</v>
      </c>
      <c r="G361" s="166"/>
    </row>
    <row r="362" spans="1:9" ht="51.75" customHeight="1" x14ac:dyDescent="0.25">
      <c r="A362" s="168"/>
      <c r="B362" s="168"/>
      <c r="C362" s="51" t="s">
        <v>131</v>
      </c>
      <c r="D362" s="13">
        <f>D336+D352</f>
        <v>3059.6</v>
      </c>
      <c r="E362" s="13">
        <f>E336+E352</f>
        <v>2976.6</v>
      </c>
      <c r="F362" s="5">
        <f t="shared" ref="F362:F363" si="20">E362/D362*100</f>
        <v>97.287227088508303</v>
      </c>
      <c r="G362" s="166"/>
    </row>
    <row r="363" spans="1:9" ht="51.75" customHeight="1" x14ac:dyDescent="0.25">
      <c r="A363" s="168"/>
      <c r="B363" s="168"/>
      <c r="C363" s="51" t="s">
        <v>18</v>
      </c>
      <c r="D363" s="13">
        <f>D337+D353+D355+D330+D328</f>
        <v>36549.100000000006</v>
      </c>
      <c r="E363" s="13">
        <f>E337+E353+E355+E330+E328</f>
        <v>36528.300000000003</v>
      </c>
      <c r="F363" s="5">
        <f t="shared" si="20"/>
        <v>99.943090253932382</v>
      </c>
      <c r="G363" s="166"/>
    </row>
    <row r="364" spans="1:9" ht="51.75" customHeight="1" x14ac:dyDescent="0.25">
      <c r="A364" s="168"/>
      <c r="B364" s="168"/>
      <c r="C364" s="51" t="s">
        <v>19</v>
      </c>
      <c r="D364" s="13">
        <f>D326+D327+D329+D331+D332+D333+D334+D335+D338+D339+D341+D342+D343+D344+D345+D346+D347+D348+D349+D350+D351+D354+D356+D357+D358+D359+D360</f>
        <v>212710.69999999998</v>
      </c>
      <c r="E364" s="13">
        <f>E326+E327+E329+E331+E332+E333+E334+E335+E338+E339+E341+E342+E343+E344+E345+E346+E347+E348+E349+E350+E351+E354+E356+E357+E358+E359+E360</f>
        <v>202931.5</v>
      </c>
      <c r="F364" s="5">
        <f>E364/D364*100</f>
        <v>95.402582004572409</v>
      </c>
      <c r="G364" s="166"/>
    </row>
    <row r="365" spans="1:9" ht="36.75" customHeight="1" x14ac:dyDescent="0.25">
      <c r="A365" s="165" t="s">
        <v>97</v>
      </c>
      <c r="B365" s="165"/>
      <c r="C365" s="165"/>
      <c r="D365" s="165"/>
      <c r="E365" s="165"/>
      <c r="F365" s="165"/>
      <c r="G365" s="165"/>
    </row>
    <row r="366" spans="1:9" ht="78.75" customHeight="1" x14ac:dyDescent="0.25">
      <c r="A366" s="52" t="s">
        <v>23</v>
      </c>
      <c r="B366" s="52" t="s">
        <v>42</v>
      </c>
      <c r="C366" s="46" t="s">
        <v>19</v>
      </c>
      <c r="D366" s="12">
        <v>200</v>
      </c>
      <c r="E366" s="12">
        <v>200</v>
      </c>
      <c r="F366" s="55">
        <f t="shared" ref="F366:F375" si="21">E366/D366*100</f>
        <v>100</v>
      </c>
      <c r="G366" s="46" t="s">
        <v>266</v>
      </c>
    </row>
    <row r="367" spans="1:9" ht="132" customHeight="1" x14ac:dyDescent="0.25">
      <c r="A367" s="52" t="s">
        <v>24</v>
      </c>
      <c r="B367" s="52" t="s">
        <v>308</v>
      </c>
      <c r="C367" s="46" t="s">
        <v>19</v>
      </c>
      <c r="D367" s="12">
        <v>111.8</v>
      </c>
      <c r="E367" s="12">
        <v>111.8</v>
      </c>
      <c r="F367" s="55">
        <f t="shared" si="21"/>
        <v>100</v>
      </c>
      <c r="G367" s="72" t="s">
        <v>406</v>
      </c>
    </row>
    <row r="368" spans="1:9" s="42" customFormat="1" ht="80.25" customHeight="1" x14ac:dyDescent="0.25">
      <c r="A368" s="73" t="s">
        <v>25</v>
      </c>
      <c r="B368" s="73" t="s">
        <v>55</v>
      </c>
      <c r="C368" s="74" t="s">
        <v>19</v>
      </c>
      <c r="D368" s="20">
        <v>0</v>
      </c>
      <c r="E368" s="20">
        <v>0</v>
      </c>
      <c r="F368" s="55">
        <v>0</v>
      </c>
      <c r="G368" s="74" t="s">
        <v>539</v>
      </c>
      <c r="H368" s="41"/>
      <c r="I368" s="41"/>
    </row>
    <row r="369" spans="1:9" ht="78" customHeight="1" x14ac:dyDescent="0.25">
      <c r="A369" s="45" t="s">
        <v>27</v>
      </c>
      <c r="B369" s="52" t="s">
        <v>337</v>
      </c>
      <c r="C369" s="46" t="s">
        <v>19</v>
      </c>
      <c r="D369" s="12">
        <v>67.400000000000006</v>
      </c>
      <c r="E369" s="12">
        <v>67.400000000000006</v>
      </c>
      <c r="F369" s="55">
        <f t="shared" si="21"/>
        <v>100</v>
      </c>
      <c r="G369" s="46" t="s">
        <v>424</v>
      </c>
    </row>
    <row r="370" spans="1:9" ht="79.5" customHeight="1" x14ac:dyDescent="0.25">
      <c r="A370" s="52" t="s">
        <v>28</v>
      </c>
      <c r="B370" s="52" t="s">
        <v>248</v>
      </c>
      <c r="C370" s="46" t="s">
        <v>19</v>
      </c>
      <c r="D370" s="12">
        <v>100</v>
      </c>
      <c r="E370" s="12">
        <v>100</v>
      </c>
      <c r="F370" s="55">
        <f t="shared" si="21"/>
        <v>100</v>
      </c>
      <c r="G370" s="46" t="s">
        <v>383</v>
      </c>
    </row>
    <row r="371" spans="1:9" ht="84" customHeight="1" x14ac:dyDescent="0.25">
      <c r="A371" s="45" t="s">
        <v>30</v>
      </c>
      <c r="B371" s="45" t="s">
        <v>67</v>
      </c>
      <c r="C371" s="46" t="s">
        <v>19</v>
      </c>
      <c r="D371" s="12">
        <v>96.8</v>
      </c>
      <c r="E371" s="12">
        <v>96.8</v>
      </c>
      <c r="F371" s="55">
        <f t="shared" si="21"/>
        <v>100</v>
      </c>
      <c r="G371" s="46" t="s">
        <v>508</v>
      </c>
    </row>
    <row r="372" spans="1:9" ht="132" customHeight="1" x14ac:dyDescent="0.25">
      <c r="A372" s="54" t="s">
        <v>31</v>
      </c>
      <c r="B372" s="54" t="s">
        <v>214</v>
      </c>
      <c r="C372" s="46" t="s">
        <v>19</v>
      </c>
      <c r="D372" s="12">
        <v>5910.9</v>
      </c>
      <c r="E372" s="12">
        <v>5910.9</v>
      </c>
      <c r="F372" s="55">
        <f t="shared" si="21"/>
        <v>100</v>
      </c>
      <c r="G372" s="46" t="s">
        <v>524</v>
      </c>
    </row>
    <row r="373" spans="1:9" ht="240" customHeight="1" x14ac:dyDescent="0.25">
      <c r="A373" s="54" t="s">
        <v>32</v>
      </c>
      <c r="B373" s="54" t="s">
        <v>156</v>
      </c>
      <c r="C373" s="46" t="s">
        <v>19</v>
      </c>
      <c r="D373" s="12">
        <v>12605.6</v>
      </c>
      <c r="E373" s="12">
        <v>12439.3</v>
      </c>
      <c r="F373" s="55">
        <f t="shared" si="21"/>
        <v>98.680745065685088</v>
      </c>
      <c r="G373" s="46" t="s">
        <v>613</v>
      </c>
    </row>
    <row r="374" spans="1:9" ht="60.75" customHeight="1" x14ac:dyDescent="0.25">
      <c r="A374" s="52" t="s">
        <v>33</v>
      </c>
      <c r="B374" s="52" t="s">
        <v>90</v>
      </c>
      <c r="C374" s="46" t="s">
        <v>19</v>
      </c>
      <c r="D374" s="12">
        <v>14973.8</v>
      </c>
      <c r="E374" s="12">
        <v>14973.8</v>
      </c>
      <c r="F374" s="55">
        <f t="shared" si="21"/>
        <v>100</v>
      </c>
      <c r="G374" s="46" t="s">
        <v>491</v>
      </c>
    </row>
    <row r="375" spans="1:9" ht="60" customHeight="1" x14ac:dyDescent="0.25">
      <c r="A375" s="52" t="s">
        <v>34</v>
      </c>
      <c r="B375" s="52" t="s">
        <v>291</v>
      </c>
      <c r="C375" s="46" t="s">
        <v>19</v>
      </c>
      <c r="D375" s="12">
        <v>20.100000000000001</v>
      </c>
      <c r="E375" s="12">
        <v>20.100000000000001</v>
      </c>
      <c r="F375" s="55">
        <f t="shared" si="21"/>
        <v>100</v>
      </c>
      <c r="G375" s="46" t="s">
        <v>444</v>
      </c>
    </row>
    <row r="376" spans="1:9" ht="50.25" customHeight="1" x14ac:dyDescent="0.25">
      <c r="A376" s="168" t="s">
        <v>68</v>
      </c>
      <c r="B376" s="168"/>
      <c r="C376" s="51" t="s">
        <v>91</v>
      </c>
      <c r="D376" s="13">
        <f>SUM(D366:D375)</f>
        <v>34086.400000000001</v>
      </c>
      <c r="E376" s="13">
        <f>SUM(E366:E375)</f>
        <v>33920.1</v>
      </c>
      <c r="F376" s="5">
        <f>E376/D376*100</f>
        <v>99.512122136687935</v>
      </c>
      <c r="G376" s="166"/>
    </row>
    <row r="377" spans="1:9" ht="50.25" customHeight="1" x14ac:dyDescent="0.25">
      <c r="A377" s="168"/>
      <c r="B377" s="168"/>
      <c r="C377" s="51" t="s">
        <v>131</v>
      </c>
      <c r="D377" s="13">
        <v>0</v>
      </c>
      <c r="E377" s="13">
        <v>0</v>
      </c>
      <c r="F377" s="5">
        <v>0</v>
      </c>
      <c r="G377" s="166"/>
    </row>
    <row r="378" spans="1:9" ht="50.25" customHeight="1" x14ac:dyDescent="0.25">
      <c r="A378" s="168"/>
      <c r="B378" s="168"/>
      <c r="C378" s="51" t="s">
        <v>18</v>
      </c>
      <c r="D378" s="13">
        <v>0</v>
      </c>
      <c r="E378" s="13">
        <v>0</v>
      </c>
      <c r="F378" s="5">
        <v>0</v>
      </c>
      <c r="G378" s="166"/>
    </row>
    <row r="379" spans="1:9" ht="50.25" customHeight="1" x14ac:dyDescent="0.25">
      <c r="A379" s="168"/>
      <c r="B379" s="168"/>
      <c r="C379" s="51" t="s">
        <v>19</v>
      </c>
      <c r="D379" s="13">
        <f>D366+D367+D368+D369+D370+D371+D372+D373+D374+D375</f>
        <v>34086.400000000001</v>
      </c>
      <c r="E379" s="13">
        <f>E366+E367+E368+E369+E370+E371+E372+E373+E374+E375</f>
        <v>33920.1</v>
      </c>
      <c r="F379" s="5">
        <f>E379/D379*100</f>
        <v>99.512122136687935</v>
      </c>
      <c r="G379" s="166"/>
    </row>
    <row r="380" spans="1:9" ht="38.25" customHeight="1" x14ac:dyDescent="0.25">
      <c r="A380" s="165" t="s">
        <v>95</v>
      </c>
      <c r="B380" s="165"/>
      <c r="C380" s="165"/>
      <c r="D380" s="165"/>
      <c r="E380" s="165"/>
      <c r="F380" s="165"/>
      <c r="G380" s="165"/>
    </row>
    <row r="381" spans="1:9" s="42" customFormat="1" ht="83.25" hidden="1" customHeight="1" x14ac:dyDescent="0.25">
      <c r="A381" s="52"/>
      <c r="B381" s="52"/>
      <c r="C381" s="46"/>
      <c r="D381" s="12"/>
      <c r="E381" s="12"/>
      <c r="F381" s="55"/>
      <c r="G381" s="46"/>
      <c r="H381" s="41"/>
      <c r="I381" s="41"/>
    </row>
    <row r="382" spans="1:9" ht="83.25" customHeight="1" x14ac:dyDescent="0.25">
      <c r="A382" s="52" t="s">
        <v>25</v>
      </c>
      <c r="B382" s="52" t="s">
        <v>189</v>
      </c>
      <c r="C382" s="46" t="s">
        <v>19</v>
      </c>
      <c r="D382" s="12">
        <v>0</v>
      </c>
      <c r="E382" s="12">
        <v>0</v>
      </c>
      <c r="F382" s="55">
        <v>0</v>
      </c>
      <c r="G382" s="46" t="s">
        <v>390</v>
      </c>
    </row>
    <row r="383" spans="1:9" ht="87" customHeight="1" x14ac:dyDescent="0.25">
      <c r="A383" s="52" t="s">
        <v>29</v>
      </c>
      <c r="B383" s="52" t="s">
        <v>235</v>
      </c>
      <c r="C383" s="46" t="s">
        <v>19</v>
      </c>
      <c r="D383" s="12">
        <v>0</v>
      </c>
      <c r="E383" s="12">
        <v>0</v>
      </c>
      <c r="F383" s="55">
        <v>0</v>
      </c>
      <c r="G383" s="46" t="s">
        <v>390</v>
      </c>
    </row>
    <row r="384" spans="1:9" ht="81" customHeight="1" x14ac:dyDescent="0.25">
      <c r="A384" s="52" t="s">
        <v>27</v>
      </c>
      <c r="B384" s="52" t="s">
        <v>338</v>
      </c>
      <c r="C384" s="46" t="s">
        <v>19</v>
      </c>
      <c r="D384" s="12">
        <v>30</v>
      </c>
      <c r="E384" s="12">
        <v>30</v>
      </c>
      <c r="F384" s="55">
        <f t="shared" ref="F384:F387" si="22">E384/D384*100</f>
        <v>100</v>
      </c>
      <c r="G384" s="44" t="s">
        <v>425</v>
      </c>
    </row>
    <row r="385" spans="1:9" ht="57" customHeight="1" x14ac:dyDescent="0.25">
      <c r="A385" s="52" t="s">
        <v>30</v>
      </c>
      <c r="B385" s="52" t="s">
        <v>143</v>
      </c>
      <c r="C385" s="46" t="s">
        <v>19</v>
      </c>
      <c r="D385" s="12">
        <v>10</v>
      </c>
      <c r="E385" s="12">
        <v>10</v>
      </c>
      <c r="F385" s="55">
        <f t="shared" si="22"/>
        <v>100</v>
      </c>
      <c r="G385" s="46" t="s">
        <v>377</v>
      </c>
    </row>
    <row r="386" spans="1:9" ht="80.25" customHeight="1" x14ac:dyDescent="0.25">
      <c r="A386" s="52" t="s">
        <v>31</v>
      </c>
      <c r="B386" s="52" t="s">
        <v>343</v>
      </c>
      <c r="C386" s="46" t="s">
        <v>19</v>
      </c>
      <c r="D386" s="12">
        <v>20</v>
      </c>
      <c r="E386" s="12">
        <v>20</v>
      </c>
      <c r="F386" s="55">
        <f t="shared" si="22"/>
        <v>100</v>
      </c>
      <c r="G386" s="46" t="s">
        <v>525</v>
      </c>
    </row>
    <row r="387" spans="1:9" ht="83.25" customHeight="1" x14ac:dyDescent="0.25">
      <c r="A387" s="52" t="s">
        <v>32</v>
      </c>
      <c r="B387" s="52" t="s">
        <v>121</v>
      </c>
      <c r="C387" s="46" t="s">
        <v>19</v>
      </c>
      <c r="D387" s="12">
        <v>49.2</v>
      </c>
      <c r="E387" s="12">
        <v>49.2</v>
      </c>
      <c r="F387" s="55">
        <f t="shared" si="22"/>
        <v>100</v>
      </c>
      <c r="G387" s="46" t="s">
        <v>554</v>
      </c>
    </row>
    <row r="388" spans="1:9" ht="81" customHeight="1" x14ac:dyDescent="0.25">
      <c r="A388" s="52" t="s">
        <v>33</v>
      </c>
      <c r="B388" s="52" t="s">
        <v>197</v>
      </c>
      <c r="C388" s="46" t="s">
        <v>19</v>
      </c>
      <c r="D388" s="12">
        <v>0</v>
      </c>
      <c r="E388" s="12">
        <v>0</v>
      </c>
      <c r="F388" s="55">
        <v>0</v>
      </c>
      <c r="G388" s="46" t="s">
        <v>492</v>
      </c>
    </row>
    <row r="389" spans="1:9" ht="87" customHeight="1" x14ac:dyDescent="0.25">
      <c r="A389" s="52" t="s">
        <v>34</v>
      </c>
      <c r="B389" s="52" t="s">
        <v>292</v>
      </c>
      <c r="C389" s="46" t="s">
        <v>19</v>
      </c>
      <c r="D389" s="12">
        <v>0</v>
      </c>
      <c r="E389" s="12">
        <v>0</v>
      </c>
      <c r="F389" s="55">
        <v>0</v>
      </c>
      <c r="G389" s="46" t="s">
        <v>390</v>
      </c>
    </row>
    <row r="390" spans="1:9" ht="53.25" customHeight="1" x14ac:dyDescent="0.25">
      <c r="A390" s="168" t="s">
        <v>68</v>
      </c>
      <c r="B390" s="168"/>
      <c r="C390" s="51" t="s">
        <v>91</v>
      </c>
      <c r="D390" s="13">
        <f>SUM(D381:D389)</f>
        <v>109.2</v>
      </c>
      <c r="E390" s="13">
        <f>SUM(E381:E389)</f>
        <v>109.2</v>
      </c>
      <c r="F390" s="5">
        <f>E390/D390*100</f>
        <v>100</v>
      </c>
      <c r="G390" s="166"/>
    </row>
    <row r="391" spans="1:9" ht="53.25" customHeight="1" x14ac:dyDescent="0.25">
      <c r="A391" s="168"/>
      <c r="B391" s="168"/>
      <c r="C391" s="51" t="s">
        <v>131</v>
      </c>
      <c r="D391" s="13">
        <v>0</v>
      </c>
      <c r="E391" s="13">
        <v>0</v>
      </c>
      <c r="F391" s="5">
        <v>0</v>
      </c>
      <c r="G391" s="166"/>
    </row>
    <row r="392" spans="1:9" ht="53.25" customHeight="1" x14ac:dyDescent="0.25">
      <c r="A392" s="168"/>
      <c r="B392" s="168"/>
      <c r="C392" s="51" t="s">
        <v>18</v>
      </c>
      <c r="D392" s="13">
        <v>0</v>
      </c>
      <c r="E392" s="13">
        <v>0</v>
      </c>
      <c r="F392" s="5">
        <v>0</v>
      </c>
      <c r="G392" s="166"/>
    </row>
    <row r="393" spans="1:9" ht="53.25" customHeight="1" x14ac:dyDescent="0.25">
      <c r="A393" s="168"/>
      <c r="B393" s="168"/>
      <c r="C393" s="51" t="s">
        <v>19</v>
      </c>
      <c r="D393" s="13">
        <f>D382+D383+D384+D385+D386+D387+D389+D388+D381</f>
        <v>109.2</v>
      </c>
      <c r="E393" s="13">
        <f>E382+E383+E384+E385+E386+E387+E389+E388+E381</f>
        <v>109.2</v>
      </c>
      <c r="F393" s="5">
        <f>E393/D393*100</f>
        <v>100</v>
      </c>
      <c r="G393" s="166"/>
    </row>
    <row r="394" spans="1:9" ht="30.75" customHeight="1" x14ac:dyDescent="0.25">
      <c r="A394" s="165" t="s">
        <v>92</v>
      </c>
      <c r="B394" s="165"/>
      <c r="C394" s="165"/>
      <c r="D394" s="165"/>
      <c r="E394" s="165"/>
      <c r="F394" s="165"/>
      <c r="G394" s="165"/>
    </row>
    <row r="395" spans="1:9" ht="57.75" customHeight="1" x14ac:dyDescent="0.25">
      <c r="A395" s="52" t="s">
        <v>24</v>
      </c>
      <c r="B395" s="52" t="s">
        <v>309</v>
      </c>
      <c r="C395" s="46" t="s">
        <v>19</v>
      </c>
      <c r="D395" s="12">
        <v>15</v>
      </c>
      <c r="E395" s="12">
        <v>15</v>
      </c>
      <c r="F395" s="55">
        <f t="shared" ref="F395:F401" si="23">E395/D395*100</f>
        <v>100</v>
      </c>
      <c r="G395" s="46" t="s">
        <v>295</v>
      </c>
    </row>
    <row r="396" spans="1:9" s="42" customFormat="1" ht="108.75" customHeight="1" x14ac:dyDescent="0.25">
      <c r="A396" s="70" t="s">
        <v>29</v>
      </c>
      <c r="B396" s="70" t="s">
        <v>236</v>
      </c>
      <c r="C396" s="74" t="s">
        <v>19</v>
      </c>
      <c r="D396" s="20">
        <v>20</v>
      </c>
      <c r="E396" s="20">
        <v>20</v>
      </c>
      <c r="F396" s="55">
        <f t="shared" si="23"/>
        <v>100</v>
      </c>
      <c r="G396" s="46" t="s">
        <v>463</v>
      </c>
      <c r="H396" s="41"/>
      <c r="I396" s="41"/>
    </row>
    <row r="397" spans="1:9" ht="108.75" customHeight="1" x14ac:dyDescent="0.25">
      <c r="A397" s="52" t="s">
        <v>26</v>
      </c>
      <c r="B397" s="52" t="s">
        <v>142</v>
      </c>
      <c r="C397" s="46" t="s">
        <v>19</v>
      </c>
      <c r="D397" s="12">
        <v>35</v>
      </c>
      <c r="E397" s="12">
        <v>35</v>
      </c>
      <c r="F397" s="55">
        <f t="shared" si="23"/>
        <v>100</v>
      </c>
      <c r="G397" s="46" t="s">
        <v>378</v>
      </c>
    </row>
    <row r="398" spans="1:9" ht="108.75" customHeight="1" x14ac:dyDescent="0.25">
      <c r="A398" s="52" t="s">
        <v>28</v>
      </c>
      <c r="B398" s="52" t="s">
        <v>249</v>
      </c>
      <c r="C398" s="46" t="s">
        <v>19</v>
      </c>
      <c r="D398" s="12">
        <v>50</v>
      </c>
      <c r="E398" s="12">
        <v>0</v>
      </c>
      <c r="F398" s="55">
        <f t="shared" si="23"/>
        <v>0</v>
      </c>
      <c r="G398" s="44" t="s">
        <v>585</v>
      </c>
    </row>
    <row r="399" spans="1:9" ht="108.75" customHeight="1" x14ac:dyDescent="0.25">
      <c r="A399" s="52" t="s">
        <v>31</v>
      </c>
      <c r="B399" s="52" t="s">
        <v>215</v>
      </c>
      <c r="C399" s="46" t="s">
        <v>19</v>
      </c>
      <c r="D399" s="12">
        <v>50</v>
      </c>
      <c r="E399" s="12">
        <v>50</v>
      </c>
      <c r="F399" s="55">
        <f t="shared" si="23"/>
        <v>100</v>
      </c>
      <c r="G399" s="46" t="s">
        <v>190</v>
      </c>
    </row>
    <row r="400" spans="1:9" ht="83.25" customHeight="1" x14ac:dyDescent="0.25">
      <c r="A400" s="52" t="s">
        <v>32</v>
      </c>
      <c r="B400" s="52" t="s">
        <v>157</v>
      </c>
      <c r="C400" s="46" t="s">
        <v>19</v>
      </c>
      <c r="D400" s="12">
        <v>500</v>
      </c>
      <c r="E400" s="12">
        <v>500</v>
      </c>
      <c r="F400" s="55">
        <f t="shared" si="23"/>
        <v>100</v>
      </c>
      <c r="G400" s="46" t="s">
        <v>392</v>
      </c>
    </row>
    <row r="401" spans="1:9" ht="137.25" customHeight="1" x14ac:dyDescent="0.25">
      <c r="A401" s="52" t="s">
        <v>33</v>
      </c>
      <c r="B401" s="52" t="s">
        <v>89</v>
      </c>
      <c r="C401" s="46" t="s">
        <v>19</v>
      </c>
      <c r="D401" s="12">
        <v>198.5</v>
      </c>
      <c r="E401" s="12">
        <v>198.3</v>
      </c>
      <c r="F401" s="55">
        <f t="shared" si="23"/>
        <v>99.899244332493708</v>
      </c>
      <c r="G401" s="46" t="s">
        <v>597</v>
      </c>
    </row>
    <row r="402" spans="1:9" ht="51.75" customHeight="1" x14ac:dyDescent="0.25">
      <c r="A402" s="168" t="s">
        <v>68</v>
      </c>
      <c r="B402" s="168"/>
      <c r="C402" s="51" t="s">
        <v>91</v>
      </c>
      <c r="D402" s="13">
        <f>SUM(D395:D401)</f>
        <v>868.5</v>
      </c>
      <c r="E402" s="13">
        <f>SUM(E395:E401)</f>
        <v>818.3</v>
      </c>
      <c r="F402" s="5">
        <f>E402/D402*100</f>
        <v>94.219919401266552</v>
      </c>
      <c r="G402" s="166"/>
    </row>
    <row r="403" spans="1:9" ht="51.75" customHeight="1" x14ac:dyDescent="0.25">
      <c r="A403" s="168"/>
      <c r="B403" s="168"/>
      <c r="C403" s="51" t="s">
        <v>131</v>
      </c>
      <c r="D403" s="13">
        <v>0</v>
      </c>
      <c r="E403" s="13">
        <v>0</v>
      </c>
      <c r="F403" s="5">
        <v>0</v>
      </c>
      <c r="G403" s="166"/>
    </row>
    <row r="404" spans="1:9" ht="51.75" customHeight="1" x14ac:dyDescent="0.25">
      <c r="A404" s="168"/>
      <c r="B404" s="168"/>
      <c r="C404" s="51" t="s">
        <v>18</v>
      </c>
      <c r="D404" s="13">
        <v>0</v>
      </c>
      <c r="E404" s="13">
        <v>0</v>
      </c>
      <c r="F404" s="5">
        <v>0</v>
      </c>
      <c r="G404" s="166"/>
    </row>
    <row r="405" spans="1:9" ht="51.75" customHeight="1" x14ac:dyDescent="0.25">
      <c r="A405" s="168"/>
      <c r="B405" s="168"/>
      <c r="C405" s="51" t="s">
        <v>19</v>
      </c>
      <c r="D405" s="13">
        <f>D395+D396+D397+D398+D399+D400+D401</f>
        <v>868.5</v>
      </c>
      <c r="E405" s="13">
        <f>E395+E396+E397+E398+E399+E400+E401</f>
        <v>818.3</v>
      </c>
      <c r="F405" s="5">
        <f>E405/D405*100</f>
        <v>94.219919401266552</v>
      </c>
      <c r="G405" s="166"/>
    </row>
    <row r="406" spans="1:9" ht="31.5" customHeight="1" x14ac:dyDescent="0.25">
      <c r="A406" s="165" t="s">
        <v>51</v>
      </c>
      <c r="B406" s="165"/>
      <c r="C406" s="165"/>
      <c r="D406" s="165"/>
      <c r="E406" s="165"/>
      <c r="F406" s="165"/>
      <c r="G406" s="165"/>
    </row>
    <row r="407" spans="1:9" ht="131.25" customHeight="1" x14ac:dyDescent="0.25">
      <c r="A407" s="52" t="s">
        <v>33</v>
      </c>
      <c r="B407" s="52" t="s">
        <v>88</v>
      </c>
      <c r="C407" s="46" t="s">
        <v>19</v>
      </c>
      <c r="D407" s="12">
        <v>1391.9</v>
      </c>
      <c r="E407" s="12">
        <v>1206.8</v>
      </c>
      <c r="F407" s="55">
        <f>E407/D407*100</f>
        <v>86.701630864286216</v>
      </c>
      <c r="G407" s="46" t="s">
        <v>493</v>
      </c>
    </row>
    <row r="408" spans="1:9" ht="27" customHeight="1" x14ac:dyDescent="0.25">
      <c r="A408" s="168" t="s">
        <v>68</v>
      </c>
      <c r="B408" s="168"/>
      <c r="C408" s="51" t="s">
        <v>91</v>
      </c>
      <c r="D408" s="13">
        <f>SUM(D407:D407)</f>
        <v>1391.9</v>
      </c>
      <c r="E408" s="13">
        <f>SUM(E407:E407)</f>
        <v>1206.8</v>
      </c>
      <c r="F408" s="5">
        <f>E408/D408*100</f>
        <v>86.701630864286216</v>
      </c>
      <c r="G408" s="166"/>
    </row>
    <row r="409" spans="1:9" ht="27" customHeight="1" x14ac:dyDescent="0.25">
      <c r="A409" s="168"/>
      <c r="B409" s="168"/>
      <c r="C409" s="51" t="s">
        <v>131</v>
      </c>
      <c r="D409" s="13">
        <v>0</v>
      </c>
      <c r="E409" s="13">
        <v>0</v>
      </c>
      <c r="F409" s="5">
        <v>0</v>
      </c>
      <c r="G409" s="166"/>
    </row>
    <row r="410" spans="1:9" ht="27" customHeight="1" x14ac:dyDescent="0.25">
      <c r="A410" s="168"/>
      <c r="B410" s="168"/>
      <c r="C410" s="51" t="s">
        <v>18</v>
      </c>
      <c r="D410" s="13">
        <v>0</v>
      </c>
      <c r="E410" s="13">
        <v>0</v>
      </c>
      <c r="F410" s="5">
        <v>0</v>
      </c>
      <c r="G410" s="166"/>
    </row>
    <row r="411" spans="1:9" ht="27" customHeight="1" x14ac:dyDescent="0.25">
      <c r="A411" s="168"/>
      <c r="B411" s="168"/>
      <c r="C411" s="51" t="s">
        <v>19</v>
      </c>
      <c r="D411" s="13">
        <f>D407</f>
        <v>1391.9</v>
      </c>
      <c r="E411" s="13">
        <f>E407</f>
        <v>1206.8</v>
      </c>
      <c r="F411" s="5">
        <f t="shared" ref="F411:F415" si="24">E411/D411*100</f>
        <v>86.701630864286216</v>
      </c>
      <c r="G411" s="166"/>
    </row>
    <row r="412" spans="1:9" s="32" customFormat="1" ht="27" customHeight="1" x14ac:dyDescent="0.25">
      <c r="A412" s="196" t="s">
        <v>193</v>
      </c>
      <c r="B412" s="197"/>
      <c r="C412" s="8" t="s">
        <v>91</v>
      </c>
      <c r="D412" s="14">
        <f t="shared" ref="D412:E415" si="25">D66+D79+D111+D129+D169+D186+D234+D249+D258+D270+D292+D306+D321+D361+D376+D390+D402+D408</f>
        <v>1609947.8</v>
      </c>
      <c r="E412" s="14">
        <f t="shared" si="25"/>
        <v>1427788.7000000002</v>
      </c>
      <c r="F412" s="9">
        <f t="shared" si="24"/>
        <v>88.685403340406452</v>
      </c>
      <c r="G412" s="10"/>
      <c r="H412" s="31"/>
      <c r="I412" s="31"/>
    </row>
    <row r="413" spans="1:9" s="32" customFormat="1" ht="51.75" customHeight="1" x14ac:dyDescent="0.25">
      <c r="A413" s="198"/>
      <c r="B413" s="199"/>
      <c r="C413" s="8" t="s">
        <v>131</v>
      </c>
      <c r="D413" s="14">
        <f t="shared" si="25"/>
        <v>112190</v>
      </c>
      <c r="E413" s="14">
        <f t="shared" si="25"/>
        <v>96002.700000000012</v>
      </c>
      <c r="F413" s="9">
        <f t="shared" si="24"/>
        <v>85.571530439433118</v>
      </c>
      <c r="G413" s="10"/>
      <c r="H413" s="31"/>
      <c r="I413" s="31"/>
    </row>
    <row r="414" spans="1:9" s="32" customFormat="1" ht="57.75" customHeight="1" x14ac:dyDescent="0.25">
      <c r="A414" s="198"/>
      <c r="B414" s="199"/>
      <c r="C414" s="8" t="s">
        <v>18</v>
      </c>
      <c r="D414" s="14">
        <f t="shared" si="25"/>
        <v>86526.700000000012</v>
      </c>
      <c r="E414" s="14">
        <f t="shared" si="25"/>
        <v>74658.5</v>
      </c>
      <c r="F414" s="9">
        <f t="shared" si="24"/>
        <v>86.283771367681865</v>
      </c>
      <c r="G414" s="10"/>
      <c r="H414" s="31"/>
      <c r="I414" s="31"/>
    </row>
    <row r="415" spans="1:9" s="32" customFormat="1" ht="54" customHeight="1" x14ac:dyDescent="0.25">
      <c r="A415" s="198"/>
      <c r="B415" s="199"/>
      <c r="C415" s="8" t="s">
        <v>19</v>
      </c>
      <c r="D415" s="14">
        <f t="shared" si="25"/>
        <v>1411231.0999999996</v>
      </c>
      <c r="E415" s="14">
        <f t="shared" si="25"/>
        <v>1257127.5</v>
      </c>
      <c r="F415" s="9">
        <f t="shared" si="24"/>
        <v>89.080200967793317</v>
      </c>
      <c r="G415" s="10"/>
      <c r="H415" s="31"/>
      <c r="I415" s="31"/>
    </row>
    <row r="416" spans="1:9" s="34" customFormat="1" ht="27" customHeight="1" x14ac:dyDescent="0.25">
      <c r="A416" s="195" t="s">
        <v>99</v>
      </c>
      <c r="B416" s="195"/>
      <c r="C416" s="195"/>
      <c r="D416" s="195"/>
      <c r="E416" s="195"/>
      <c r="F416" s="195"/>
      <c r="G416" s="195"/>
      <c r="H416" s="33"/>
      <c r="I416" s="33"/>
    </row>
    <row r="417" spans="1:9" s="42" customFormat="1" ht="27" customHeight="1" x14ac:dyDescent="0.25">
      <c r="A417" s="170" t="s">
        <v>1</v>
      </c>
      <c r="B417" s="170"/>
      <c r="C417" s="74" t="s">
        <v>130</v>
      </c>
      <c r="D417" s="40">
        <v>0</v>
      </c>
      <c r="E417" s="40">
        <v>0</v>
      </c>
      <c r="F417" s="55">
        <v>0</v>
      </c>
      <c r="G417" s="194"/>
      <c r="H417" s="41"/>
      <c r="I417" s="41"/>
    </row>
    <row r="418" spans="1:9" ht="27" customHeight="1" x14ac:dyDescent="0.25">
      <c r="A418" s="170"/>
      <c r="B418" s="170"/>
      <c r="C418" s="46" t="s">
        <v>18</v>
      </c>
      <c r="D418" s="43">
        <v>0</v>
      </c>
      <c r="E418" s="43">
        <v>0</v>
      </c>
      <c r="F418" s="55">
        <v>0</v>
      </c>
      <c r="G418" s="194"/>
    </row>
    <row r="419" spans="1:9" ht="27" customHeight="1" x14ac:dyDescent="0.25">
      <c r="A419" s="170"/>
      <c r="B419" s="170"/>
      <c r="C419" s="46" t="s">
        <v>19</v>
      </c>
      <c r="D419" s="12">
        <f>D6+D7+D8+D9+D71+D84+D134+D174+D191+D311+D326+D366+D381+D327</f>
        <v>46369.3</v>
      </c>
      <c r="E419" s="12">
        <f>E6+E7+E8+E9+E71+E84+E134+E174+E191+E311+E326+E366+E381+E327</f>
        <v>45485.200000000004</v>
      </c>
      <c r="F419" s="55">
        <f t="shared" ref="F419:F424" si="26">E419/D419*100</f>
        <v>98.0933505573731</v>
      </c>
      <c r="G419" s="194"/>
    </row>
    <row r="420" spans="1:9" s="36" customFormat="1" ht="30" customHeight="1" x14ac:dyDescent="0.25">
      <c r="A420" s="170"/>
      <c r="B420" s="170"/>
      <c r="C420" s="16" t="s">
        <v>21</v>
      </c>
      <c r="D420" s="17">
        <f>D417+D418+D419</f>
        <v>46369.3</v>
      </c>
      <c r="E420" s="17">
        <f>E417+E418+E419</f>
        <v>45485.200000000004</v>
      </c>
      <c r="F420" s="18">
        <f t="shared" si="26"/>
        <v>98.0933505573731</v>
      </c>
      <c r="G420" s="19"/>
      <c r="H420" s="35"/>
      <c r="I420" s="35"/>
    </row>
    <row r="421" spans="1:9" s="42" customFormat="1" ht="27" customHeight="1" x14ac:dyDescent="0.25">
      <c r="A421" s="170" t="s">
        <v>0</v>
      </c>
      <c r="B421" s="170"/>
      <c r="C421" s="74" t="s">
        <v>130</v>
      </c>
      <c r="D421" s="40">
        <v>0</v>
      </c>
      <c r="E421" s="40">
        <v>0</v>
      </c>
      <c r="F421" s="55">
        <v>0</v>
      </c>
      <c r="G421" s="194"/>
      <c r="H421" s="41"/>
      <c r="I421" s="41"/>
    </row>
    <row r="422" spans="1:9" ht="27" customHeight="1" x14ac:dyDescent="0.25">
      <c r="A422" s="170"/>
      <c r="B422" s="170"/>
      <c r="C422" s="46" t="s">
        <v>18</v>
      </c>
      <c r="D422" s="40">
        <f>D193+D328</f>
        <v>14080</v>
      </c>
      <c r="E422" s="40">
        <f>E193+E328</f>
        <v>14080</v>
      </c>
      <c r="F422" s="55">
        <f t="shared" si="26"/>
        <v>100</v>
      </c>
      <c r="G422" s="194"/>
    </row>
    <row r="423" spans="1:9" ht="27" customHeight="1" x14ac:dyDescent="0.25">
      <c r="A423" s="170"/>
      <c r="B423" s="170"/>
      <c r="C423" s="46" t="s">
        <v>19</v>
      </c>
      <c r="D423" s="12">
        <f>D10+D11+D12+D85+D135+D175+D194+D312+D329+D367+D395+D275</f>
        <v>54757.200000000004</v>
      </c>
      <c r="E423" s="12">
        <f>E10+E11+E12+E85+E135+E175+E194+E312+E329+E367+E395+E275</f>
        <v>52446.3</v>
      </c>
      <c r="F423" s="55">
        <f t="shared" si="26"/>
        <v>95.779733076198198</v>
      </c>
      <c r="G423" s="194"/>
    </row>
    <row r="424" spans="1:9" s="36" customFormat="1" ht="27" customHeight="1" x14ac:dyDescent="0.25">
      <c r="A424" s="170"/>
      <c r="B424" s="170"/>
      <c r="C424" s="19" t="s">
        <v>21</v>
      </c>
      <c r="D424" s="17">
        <f>D421+D422+D423</f>
        <v>68837.200000000012</v>
      </c>
      <c r="E424" s="17">
        <f>E421+E422+E423</f>
        <v>66526.3</v>
      </c>
      <c r="F424" s="18">
        <f t="shared" si="26"/>
        <v>96.642948870668761</v>
      </c>
      <c r="G424" s="19"/>
      <c r="H424" s="35"/>
      <c r="I424" s="35"/>
    </row>
    <row r="425" spans="1:9" s="42" customFormat="1" ht="27" customHeight="1" x14ac:dyDescent="0.25">
      <c r="A425" s="170" t="s">
        <v>2</v>
      </c>
      <c r="B425" s="170"/>
      <c r="C425" s="74" t="s">
        <v>130</v>
      </c>
      <c r="D425" s="40">
        <v>0</v>
      </c>
      <c r="E425" s="40">
        <v>0</v>
      </c>
      <c r="F425" s="55">
        <v>0</v>
      </c>
      <c r="G425" s="194"/>
      <c r="H425" s="41"/>
      <c r="I425" s="41"/>
    </row>
    <row r="426" spans="1:9" ht="27" customHeight="1" x14ac:dyDescent="0.25">
      <c r="A426" s="170"/>
      <c r="B426" s="170"/>
      <c r="C426" s="46" t="s">
        <v>18</v>
      </c>
      <c r="D426" s="43">
        <f>D198+D330+D276+D197</f>
        <v>45546.299999999996</v>
      </c>
      <c r="E426" s="43">
        <f>E198+E330+E276+E197</f>
        <v>45546.299999999996</v>
      </c>
      <c r="F426" s="55">
        <f>E426/D426*100</f>
        <v>100</v>
      </c>
      <c r="G426" s="194"/>
    </row>
    <row r="427" spans="1:9" ht="27" customHeight="1" x14ac:dyDescent="0.25">
      <c r="A427" s="170"/>
      <c r="B427" s="170"/>
      <c r="C427" s="46" t="s">
        <v>19</v>
      </c>
      <c r="D427" s="12">
        <f>D13+D14+D15+D16+D86+D136+D176+D199+D313+D331+D332+D333+D368+D382+D278+D277</f>
        <v>104432.19999999998</v>
      </c>
      <c r="E427" s="12">
        <f>E13+E14+E15+E16+E86+E136+E176+E199+E313+E331+E332+E333+E368+E382+E278+E277</f>
        <v>94863.299999999974</v>
      </c>
      <c r="F427" s="55">
        <f>E427/D427*100</f>
        <v>90.837213043486571</v>
      </c>
      <c r="G427" s="194"/>
    </row>
    <row r="428" spans="1:9" s="36" customFormat="1" ht="27" customHeight="1" x14ac:dyDescent="0.25">
      <c r="A428" s="170"/>
      <c r="B428" s="170"/>
      <c r="C428" s="16" t="s">
        <v>21</v>
      </c>
      <c r="D428" s="17">
        <f>D425+D426+D427</f>
        <v>149978.49999999997</v>
      </c>
      <c r="E428" s="17">
        <f>E425+E426+E427</f>
        <v>140409.59999999998</v>
      </c>
      <c r="F428" s="18">
        <f>E428/D428*100</f>
        <v>93.619818840700503</v>
      </c>
      <c r="G428" s="19"/>
      <c r="H428" s="35"/>
      <c r="I428" s="35"/>
    </row>
    <row r="429" spans="1:9" ht="27" customHeight="1" x14ac:dyDescent="0.25">
      <c r="A429" s="170" t="s">
        <v>3</v>
      </c>
      <c r="B429" s="170"/>
      <c r="C429" s="74" t="s">
        <v>130</v>
      </c>
      <c r="D429" s="40">
        <v>0</v>
      </c>
      <c r="E429" s="40">
        <v>0</v>
      </c>
      <c r="F429" s="55">
        <v>0</v>
      </c>
      <c r="G429" s="166"/>
    </row>
    <row r="430" spans="1:9" ht="27" customHeight="1" x14ac:dyDescent="0.25">
      <c r="A430" s="170"/>
      <c r="B430" s="170"/>
      <c r="C430" s="46" t="s">
        <v>18</v>
      </c>
      <c r="D430" s="43">
        <v>0</v>
      </c>
      <c r="E430" s="43">
        <v>0</v>
      </c>
      <c r="F430" s="55">
        <v>0</v>
      </c>
      <c r="G430" s="166"/>
    </row>
    <row r="431" spans="1:9" ht="27" customHeight="1" x14ac:dyDescent="0.25">
      <c r="A431" s="170"/>
      <c r="B431" s="170"/>
      <c r="C431" s="46" t="s">
        <v>19</v>
      </c>
      <c r="D431" s="12">
        <f>D17+D18+D19+D20+D21+D22+D72+D87+D116+D138+D139+D177+D202+D203+D263+D264+D279+D297+D314+D334+D335+D383+D396</f>
        <v>74124.3</v>
      </c>
      <c r="E431" s="12">
        <f>E17+E18+E19+E20+E21+E22+E72+E87+E116+E138+E139+E177+E202+E203+E263+E264+E279+E297+E314+E334+E335+E383+E396</f>
        <v>64216</v>
      </c>
      <c r="F431" s="55">
        <f>E431/D431*100</f>
        <v>86.632858590232885</v>
      </c>
      <c r="G431" s="166"/>
    </row>
    <row r="432" spans="1:9" s="36" customFormat="1" ht="27" customHeight="1" x14ac:dyDescent="0.25">
      <c r="A432" s="170"/>
      <c r="B432" s="170"/>
      <c r="C432" s="16" t="s">
        <v>21</v>
      </c>
      <c r="D432" s="17">
        <f>D429+D430+D431</f>
        <v>74124.3</v>
      </c>
      <c r="E432" s="17">
        <f>E429+E430+E431</f>
        <v>64216</v>
      </c>
      <c r="F432" s="18">
        <f>E432/D432*100</f>
        <v>86.632858590232885</v>
      </c>
      <c r="G432" s="19"/>
      <c r="H432" s="35"/>
      <c r="I432" s="35"/>
    </row>
    <row r="433" spans="1:9" ht="27" customHeight="1" x14ac:dyDescent="0.25">
      <c r="A433" s="170" t="s">
        <v>8</v>
      </c>
      <c r="B433" s="170"/>
      <c r="C433" s="74" t="s">
        <v>130</v>
      </c>
      <c r="D433" s="40">
        <v>0</v>
      </c>
      <c r="E433" s="40">
        <v>0</v>
      </c>
      <c r="F433" s="55">
        <v>0</v>
      </c>
      <c r="G433" s="166"/>
    </row>
    <row r="434" spans="1:9" ht="27" customHeight="1" x14ac:dyDescent="0.25">
      <c r="A434" s="170"/>
      <c r="B434" s="170"/>
      <c r="C434" s="46" t="s">
        <v>18</v>
      </c>
      <c r="D434" s="43">
        <f>D209+D239</f>
        <v>3855.8</v>
      </c>
      <c r="E434" s="43">
        <f>E209+E239</f>
        <v>3855.8</v>
      </c>
      <c r="F434" s="55">
        <f>E434/D434*100</f>
        <v>100</v>
      </c>
      <c r="G434" s="166"/>
    </row>
    <row r="435" spans="1:9" ht="27" customHeight="1" x14ac:dyDescent="0.25">
      <c r="A435" s="170"/>
      <c r="B435" s="170"/>
      <c r="C435" s="46" t="s">
        <v>19</v>
      </c>
      <c r="D435" s="12">
        <f>D29+D30+D31+D74+D91+D92+D93+D94+D118+D142+D143+D179+D210+D211+D240+D254+D265+D266+D281+D316+D342+D343+D369+D384+D32</f>
        <v>50738.30000000001</v>
      </c>
      <c r="E435" s="12">
        <f>E29+E30+E31+E74+E91+E92+E93+E94+E118+E142+E143+E179+E210+E211+E240+E254+E265+E266+E281+E316+E342+E343+E369+E384+E32</f>
        <v>49145.9</v>
      </c>
      <c r="F435" s="55">
        <f>E435/D435*100</f>
        <v>96.861542463976903</v>
      </c>
      <c r="G435" s="166"/>
    </row>
    <row r="436" spans="1:9" s="36" customFormat="1" ht="27" customHeight="1" x14ac:dyDescent="0.25">
      <c r="A436" s="170"/>
      <c r="B436" s="170"/>
      <c r="C436" s="16" t="s">
        <v>21</v>
      </c>
      <c r="D436" s="17">
        <f>D433+D434+D435</f>
        <v>54594.100000000013</v>
      </c>
      <c r="E436" s="17">
        <f>E433+E434+E435</f>
        <v>53001.700000000004</v>
      </c>
      <c r="F436" s="18">
        <f>E436/D436*100</f>
        <v>97.083201298308779</v>
      </c>
      <c r="G436" s="19"/>
      <c r="H436" s="35"/>
      <c r="I436" s="35"/>
    </row>
    <row r="437" spans="1:9" ht="27" customHeight="1" x14ac:dyDescent="0.25">
      <c r="A437" s="170" t="s">
        <v>9</v>
      </c>
      <c r="B437" s="170"/>
      <c r="C437" s="74" t="s">
        <v>130</v>
      </c>
      <c r="D437" s="40">
        <f>D336</f>
        <v>2340</v>
      </c>
      <c r="E437" s="40">
        <f>E336</f>
        <v>2340</v>
      </c>
      <c r="F437" s="55">
        <f t="shared" ref="F437:F438" si="27">E437/D437*100</f>
        <v>100</v>
      </c>
      <c r="G437" s="166"/>
    </row>
    <row r="438" spans="1:9" ht="27" customHeight="1" x14ac:dyDescent="0.25">
      <c r="A438" s="170"/>
      <c r="B438" s="170"/>
      <c r="C438" s="46" t="s">
        <v>18</v>
      </c>
      <c r="D438" s="43">
        <f>D205+D337</f>
        <v>2272.6</v>
      </c>
      <c r="E438" s="43">
        <f>E205+E337</f>
        <v>2272.6</v>
      </c>
      <c r="F438" s="55">
        <f t="shared" si="27"/>
        <v>100</v>
      </c>
      <c r="G438" s="166"/>
    </row>
    <row r="439" spans="1:9" ht="27" customHeight="1" x14ac:dyDescent="0.25">
      <c r="A439" s="170"/>
      <c r="B439" s="170"/>
      <c r="C439" s="46" t="s">
        <v>19</v>
      </c>
      <c r="D439" s="12">
        <f>D23+D25+D26+D27+D28+D73+D88+D89+D90+D117+D140+D178+D204+D206+D207+D280+D315+D338+D339+D341+D397</f>
        <v>70569.399999999994</v>
      </c>
      <c r="E439" s="12">
        <f>E23+E25+E26+E27+E28+E73+E88+E89+E90+E117+E140+E178+E204+E206+E207+E280+E315+E338+E339+E341+E397</f>
        <v>68560.7</v>
      </c>
      <c r="F439" s="55">
        <f>E439/D439*100</f>
        <v>97.15358214750303</v>
      </c>
      <c r="G439" s="166"/>
    </row>
    <row r="440" spans="1:9" s="36" customFormat="1" ht="27" customHeight="1" x14ac:dyDescent="0.25">
      <c r="A440" s="170"/>
      <c r="B440" s="170"/>
      <c r="C440" s="16" t="s">
        <v>21</v>
      </c>
      <c r="D440" s="17">
        <f>D437+D438+D439</f>
        <v>75182</v>
      </c>
      <c r="E440" s="17">
        <f>E437+E438+E439</f>
        <v>73173.3</v>
      </c>
      <c r="F440" s="18">
        <f>E440/D440*100</f>
        <v>97.328216860418721</v>
      </c>
      <c r="G440" s="19"/>
      <c r="H440" s="35"/>
      <c r="I440" s="35"/>
    </row>
    <row r="441" spans="1:9" ht="27" customHeight="1" x14ac:dyDescent="0.25">
      <c r="A441" s="170" t="s">
        <v>7</v>
      </c>
      <c r="B441" s="170"/>
      <c r="C441" s="74" t="s">
        <v>130</v>
      </c>
      <c r="D441" s="40">
        <v>0</v>
      </c>
      <c r="E441" s="40">
        <v>0</v>
      </c>
      <c r="F441" s="55">
        <v>0</v>
      </c>
      <c r="G441" s="166"/>
    </row>
    <row r="442" spans="1:9" ht="27" customHeight="1" x14ac:dyDescent="0.25">
      <c r="A442" s="170"/>
      <c r="B442" s="170"/>
      <c r="C442" s="46" t="s">
        <v>18</v>
      </c>
      <c r="D442" s="43">
        <f>D213+D215</f>
        <v>10446.200000000001</v>
      </c>
      <c r="E442" s="43">
        <f>E213+E215</f>
        <v>0</v>
      </c>
      <c r="F442" s="55">
        <f>E442/D442*100</f>
        <v>0</v>
      </c>
      <c r="G442" s="166"/>
    </row>
    <row r="443" spans="1:9" ht="27" customHeight="1" x14ac:dyDescent="0.25">
      <c r="A443" s="170"/>
      <c r="B443" s="170"/>
      <c r="C443" s="46" t="s">
        <v>19</v>
      </c>
      <c r="D443" s="12">
        <f>D33+D34+D35+D36+D75+D95+D96+D97+D119+D144+D146+D180+D212+D214+D282+D344+D345+D370+D398+D217+D216</f>
        <v>79995.600000000006</v>
      </c>
      <c r="E443" s="12">
        <f>E33+E34+E35+E36+E75+E95+E96+E97+E119+E144+E146+E180+E212+E214+E282+E344+E345+E370+E398+E217+E216</f>
        <v>62739.999999999993</v>
      </c>
      <c r="F443" s="55">
        <f>E443/D443*100</f>
        <v>78.429313612248663</v>
      </c>
      <c r="G443" s="166"/>
    </row>
    <row r="444" spans="1:9" s="36" customFormat="1" ht="27" customHeight="1" x14ac:dyDescent="0.25">
      <c r="A444" s="170"/>
      <c r="B444" s="170"/>
      <c r="C444" s="16" t="s">
        <v>21</v>
      </c>
      <c r="D444" s="17">
        <f>D441+D442+D443</f>
        <v>90441.8</v>
      </c>
      <c r="E444" s="17">
        <f>E441+E442+E443</f>
        <v>62739.999999999993</v>
      </c>
      <c r="F444" s="18">
        <f>E444/D444*100</f>
        <v>69.370578648368337</v>
      </c>
      <c r="G444" s="19"/>
      <c r="H444" s="35"/>
      <c r="I444" s="35"/>
    </row>
    <row r="445" spans="1:9" ht="31.5" customHeight="1" x14ac:dyDescent="0.25">
      <c r="A445" s="170" t="s">
        <v>4</v>
      </c>
      <c r="B445" s="170"/>
      <c r="C445" s="74" t="s">
        <v>130</v>
      </c>
      <c r="D445" s="40">
        <v>0</v>
      </c>
      <c r="E445" s="40">
        <v>0</v>
      </c>
      <c r="F445" s="55">
        <v>0</v>
      </c>
      <c r="G445" s="166"/>
    </row>
    <row r="446" spans="1:9" ht="27" customHeight="1" x14ac:dyDescent="0.25">
      <c r="A446" s="170"/>
      <c r="B446" s="170"/>
      <c r="C446" s="46" t="s">
        <v>18</v>
      </c>
      <c r="D446" s="43">
        <f>D219</f>
        <v>531.1</v>
      </c>
      <c r="E446" s="43">
        <f>E219</f>
        <v>531.1</v>
      </c>
      <c r="F446" s="55">
        <f>E446/D446*100</f>
        <v>100</v>
      </c>
      <c r="G446" s="166"/>
    </row>
    <row r="447" spans="1:9" ht="27" customHeight="1" x14ac:dyDescent="0.25">
      <c r="A447" s="170"/>
      <c r="B447" s="170"/>
      <c r="C447" s="46" t="s">
        <v>19</v>
      </c>
      <c r="D447" s="12">
        <f>D37+D38+D39+D41+D42+D98+D99+D147+D148+D181+D218+D220+D283+D317+D346+D347+D371+D385+D40</f>
        <v>64865.500000000015</v>
      </c>
      <c r="E447" s="12">
        <f>E37+E38+E39+E41+E42+E98+E99+E147+E148+E181+E218+E220+E283+E317+E346+E347+E371+E385+E40</f>
        <v>64850.100000000006</v>
      </c>
      <c r="F447" s="55">
        <f t="shared" ref="F447:F452" si="28">E447/D447*100</f>
        <v>99.97625856580153</v>
      </c>
      <c r="G447" s="166"/>
    </row>
    <row r="448" spans="1:9" s="36" customFormat="1" ht="27" customHeight="1" x14ac:dyDescent="0.25">
      <c r="A448" s="170"/>
      <c r="B448" s="170"/>
      <c r="C448" s="16" t="s">
        <v>21</v>
      </c>
      <c r="D448" s="17">
        <f>D445+D446+D447</f>
        <v>65396.600000000013</v>
      </c>
      <c r="E448" s="17">
        <f>E445+E446+E447</f>
        <v>65381.200000000004</v>
      </c>
      <c r="F448" s="18">
        <f t="shared" si="28"/>
        <v>99.976451375147931</v>
      </c>
      <c r="G448" s="19"/>
      <c r="H448" s="35"/>
      <c r="I448" s="35"/>
    </row>
    <row r="449" spans="1:9" ht="27" customHeight="1" x14ac:dyDescent="0.25">
      <c r="A449" s="170" t="s">
        <v>5</v>
      </c>
      <c r="B449" s="170"/>
      <c r="C449" s="74" t="s">
        <v>130</v>
      </c>
      <c r="D449" s="40">
        <v>0</v>
      </c>
      <c r="E449" s="40">
        <v>0</v>
      </c>
      <c r="F449" s="55">
        <v>0</v>
      </c>
      <c r="G449" s="160"/>
    </row>
    <row r="450" spans="1:9" ht="27" customHeight="1" x14ac:dyDescent="0.25">
      <c r="A450" s="170"/>
      <c r="B450" s="170"/>
      <c r="C450" s="46" t="s">
        <v>18</v>
      </c>
      <c r="D450" s="43">
        <v>0</v>
      </c>
      <c r="E450" s="43">
        <v>0</v>
      </c>
      <c r="F450" s="55">
        <v>0</v>
      </c>
      <c r="G450" s="169"/>
    </row>
    <row r="451" spans="1:9" ht="27" customHeight="1" x14ac:dyDescent="0.25">
      <c r="A451" s="170"/>
      <c r="B451" s="170"/>
      <c r="C451" s="46" t="s">
        <v>19</v>
      </c>
      <c r="D451" s="12">
        <f>D43+D44+D45+D46+D47+D48+D100+D101+D120+D149+D182+D221+D284+D348+D349+D372+D386+D399+D222+D223</f>
        <v>78840.799999999988</v>
      </c>
      <c r="E451" s="12">
        <f>E43+E44+E45+E46+E47+E48+E100+E101+E120+E149+E182+E221+E284+E348+E349+E372+E386+E399+E222+E223</f>
        <v>73178.2</v>
      </c>
      <c r="F451" s="55">
        <f t="shared" si="28"/>
        <v>92.817678156487517</v>
      </c>
      <c r="G451" s="169"/>
    </row>
    <row r="452" spans="1:9" s="36" customFormat="1" ht="27" customHeight="1" x14ac:dyDescent="0.25">
      <c r="A452" s="170"/>
      <c r="B452" s="170"/>
      <c r="C452" s="16" t="s">
        <v>21</v>
      </c>
      <c r="D452" s="17">
        <f>D449+D450+D451</f>
        <v>78840.799999999988</v>
      </c>
      <c r="E452" s="17">
        <f>E449+E450+E451</f>
        <v>73178.2</v>
      </c>
      <c r="F452" s="18">
        <f t="shared" si="28"/>
        <v>92.817678156487517</v>
      </c>
      <c r="G452" s="19"/>
      <c r="H452" s="35"/>
      <c r="I452" s="35"/>
    </row>
    <row r="453" spans="1:9" ht="27" customHeight="1" x14ac:dyDescent="0.25">
      <c r="A453" s="170" t="s">
        <v>6</v>
      </c>
      <c r="B453" s="170"/>
      <c r="C453" s="74" t="s">
        <v>130</v>
      </c>
      <c r="D453" s="40">
        <v>0</v>
      </c>
      <c r="E453" s="40">
        <v>0</v>
      </c>
      <c r="F453" s="55">
        <v>0</v>
      </c>
      <c r="G453" s="166"/>
    </row>
    <row r="454" spans="1:9" ht="27" customHeight="1" x14ac:dyDescent="0.25">
      <c r="A454" s="170"/>
      <c r="B454" s="170"/>
      <c r="C454" s="46" t="s">
        <v>18</v>
      </c>
      <c r="D454" s="43">
        <f>D224</f>
        <v>212.5</v>
      </c>
      <c r="E454" s="43">
        <f>E224</f>
        <v>212.5</v>
      </c>
      <c r="F454" s="55">
        <f t="shared" ref="F454:F468" si="29">E454/D454*100</f>
        <v>100</v>
      </c>
      <c r="G454" s="166"/>
    </row>
    <row r="455" spans="1:9" ht="27" customHeight="1" x14ac:dyDescent="0.25">
      <c r="A455" s="170"/>
      <c r="B455" s="170"/>
      <c r="C455" s="46" t="s">
        <v>19</v>
      </c>
      <c r="D455" s="12">
        <f>D49+D50+D51+D52+D53+D54+D76+D102+D103+D104+D121+D151+D183+D225+D226+D241+D255+D267+D285+D318+D350+D351+D373+D387+D400</f>
        <v>313331.5</v>
      </c>
      <c r="E455" s="12">
        <f>E49+E50+E51+E52+E53+E54+E76+E102+E103+E104+E121+E151+E183+E225+E226+E241+E255+E267+E285+E318+E350+E351+E373+E387+E400</f>
        <v>300510.8</v>
      </c>
      <c r="F455" s="55">
        <f t="shared" si="29"/>
        <v>95.908263293029904</v>
      </c>
      <c r="G455" s="166"/>
    </row>
    <row r="456" spans="1:9" s="36" customFormat="1" ht="27" customHeight="1" x14ac:dyDescent="0.25">
      <c r="A456" s="170"/>
      <c r="B456" s="170"/>
      <c r="C456" s="16" t="s">
        <v>21</v>
      </c>
      <c r="D456" s="17">
        <f>D453+D454+D455</f>
        <v>313544</v>
      </c>
      <c r="E456" s="17">
        <f>E453+E454+E455</f>
        <v>300723.3</v>
      </c>
      <c r="F456" s="18">
        <f t="shared" si="29"/>
        <v>95.911036409562939</v>
      </c>
      <c r="G456" s="19"/>
      <c r="H456" s="35"/>
      <c r="I456" s="35"/>
    </row>
    <row r="457" spans="1:9" s="42" customFormat="1" ht="27" customHeight="1" x14ac:dyDescent="0.25">
      <c r="A457" s="170" t="s">
        <v>10</v>
      </c>
      <c r="B457" s="170"/>
      <c r="C457" s="74" t="s">
        <v>130</v>
      </c>
      <c r="D457" s="20">
        <v>0</v>
      </c>
      <c r="E457" s="20">
        <v>0</v>
      </c>
      <c r="F457" s="55">
        <v>0</v>
      </c>
      <c r="G457" s="194"/>
      <c r="H457" s="41"/>
      <c r="I457" s="41"/>
    </row>
    <row r="458" spans="1:9" ht="27" customHeight="1" x14ac:dyDescent="0.25">
      <c r="A458" s="170"/>
      <c r="B458" s="170"/>
      <c r="C458" s="46" t="s">
        <v>18</v>
      </c>
      <c r="D458" s="43">
        <v>0</v>
      </c>
      <c r="E458" s="43">
        <v>0</v>
      </c>
      <c r="F458" s="55">
        <v>0</v>
      </c>
      <c r="G458" s="194"/>
    </row>
    <row r="459" spans="1:9" ht="27" customHeight="1" x14ac:dyDescent="0.25">
      <c r="A459" s="170"/>
      <c r="B459" s="170"/>
      <c r="C459" s="46" t="s">
        <v>19</v>
      </c>
      <c r="D459" s="12">
        <f>D61+D62+D63+D64+D65+D78+D109+D110+D167+D168+D185+D233+D248+D257+D269+D291+D320+D357+D358+D359+D360+D375+D389</f>
        <v>62312.500000000007</v>
      </c>
      <c r="E459" s="12">
        <f>E61+E62+E63+E64+E65+E78+E109+E110+E167+E168+E185+E233+E248+E257+E269+E291+E320+E357+E358+E359+E360+E375+E389</f>
        <v>58321.8</v>
      </c>
      <c r="F459" s="55">
        <f t="shared" si="29"/>
        <v>93.595667001003008</v>
      </c>
      <c r="G459" s="194"/>
    </row>
    <row r="460" spans="1:9" s="36" customFormat="1" ht="27" customHeight="1" x14ac:dyDescent="0.25">
      <c r="A460" s="170"/>
      <c r="B460" s="170"/>
      <c r="C460" s="16" t="s">
        <v>21</v>
      </c>
      <c r="D460" s="17">
        <f>D457+D458+D459</f>
        <v>62312.500000000007</v>
      </c>
      <c r="E460" s="17">
        <f>E457+E458+E459</f>
        <v>58321.8</v>
      </c>
      <c r="F460" s="18">
        <f t="shared" si="29"/>
        <v>93.595667001003008</v>
      </c>
      <c r="G460" s="19"/>
      <c r="H460" s="35"/>
      <c r="I460" s="35"/>
    </row>
    <row r="461" spans="1:9" s="42" customFormat="1" ht="27" customHeight="1" x14ac:dyDescent="0.25">
      <c r="A461" s="170" t="s">
        <v>11</v>
      </c>
      <c r="B461" s="170"/>
      <c r="C461" s="74" t="s">
        <v>130</v>
      </c>
      <c r="D461" s="20">
        <f>D242+D286+D298+D352+D301</f>
        <v>109850</v>
      </c>
      <c r="E461" s="20">
        <f>E242+E286+E298+E352+E301</f>
        <v>93662.7</v>
      </c>
      <c r="F461" s="55">
        <f t="shared" si="29"/>
        <v>85.264178425125166</v>
      </c>
      <c r="G461" s="194"/>
      <c r="H461" s="41"/>
      <c r="I461" s="41"/>
    </row>
    <row r="462" spans="1:9" ht="27" customHeight="1" x14ac:dyDescent="0.25">
      <c r="A462" s="170"/>
      <c r="B462" s="170"/>
      <c r="C462" s="46" t="s">
        <v>18</v>
      </c>
      <c r="D462" s="20">
        <f>D243+D287+D299+D353+D355+D125+D155+D302</f>
        <v>9582.1999999999989</v>
      </c>
      <c r="E462" s="20">
        <f>E243+E287+E299+E353+E355+E125+E155+E302</f>
        <v>8160.2000000000007</v>
      </c>
      <c r="F462" s="55">
        <f t="shared" si="29"/>
        <v>85.159984137254511</v>
      </c>
      <c r="G462" s="194"/>
    </row>
    <row r="463" spans="1:9" ht="27" customHeight="1" x14ac:dyDescent="0.25">
      <c r="A463" s="170"/>
      <c r="B463" s="170"/>
      <c r="C463" s="46" t="s">
        <v>19</v>
      </c>
      <c r="D463" s="12">
        <f>D55+D56+D57+D58+D59+D60+D77+D105+D106+D107+D108+D122+D123+D124+D127+D156+D166+D184+D227+D232+D244+D245+D247+D268+D288+D289+D300+D304+D305+D319+D354+D356+D374+D388+D401+D407+D126+D303</f>
        <v>410894.49999999983</v>
      </c>
      <c r="E463" s="12">
        <f>E55+E56+E57+E58+E59+E60+E77+E105+E106+E107+E108+E122+E123+E124+E127+E156+E166+E184+E227+E232+E244+E245+E247+E268+E288+E289+E300+E304+E305+E319+E354+E356+E374+E388+E401+E407+E126+E303</f>
        <v>322809.19999999995</v>
      </c>
      <c r="F463" s="55">
        <f t="shared" si="29"/>
        <v>78.562550727741581</v>
      </c>
      <c r="G463" s="194"/>
    </row>
    <row r="464" spans="1:9" s="36" customFormat="1" ht="27" customHeight="1" x14ac:dyDescent="0.25">
      <c r="A464" s="170"/>
      <c r="B464" s="170"/>
      <c r="C464" s="16" t="s">
        <v>21</v>
      </c>
      <c r="D464" s="17">
        <f>D461+D462+D463</f>
        <v>530326.69999999984</v>
      </c>
      <c r="E464" s="17">
        <f>E461+E462+E463</f>
        <v>424632.1</v>
      </c>
      <c r="F464" s="18">
        <f t="shared" si="29"/>
        <v>80.069907851141579</v>
      </c>
      <c r="G464" s="19"/>
      <c r="H464" s="35"/>
      <c r="I464" s="35"/>
    </row>
    <row r="465" spans="1:9" s="36" customFormat="1" ht="27" customHeight="1" x14ac:dyDescent="0.25">
      <c r="A465" s="200" t="s">
        <v>191</v>
      </c>
      <c r="B465" s="200"/>
      <c r="C465" s="7" t="s">
        <v>130</v>
      </c>
      <c r="D465" s="15">
        <f t="shared" ref="D465:D467" si="30">D417+D421+D425+D429+D433+D437+D441+D445+D449+D453+D457+D461</f>
        <v>112190</v>
      </c>
      <c r="E465" s="15">
        <f t="shared" ref="E465" si="31">E417+E421+E425+E429+E433+E437+E441+E445+E449+E453+E457+E461</f>
        <v>96002.7</v>
      </c>
      <c r="F465" s="6">
        <f t="shared" si="29"/>
        <v>85.57153043943309</v>
      </c>
      <c r="G465" s="193"/>
      <c r="H465" s="35"/>
      <c r="I465" s="35"/>
    </row>
    <row r="466" spans="1:9" s="38" customFormat="1" ht="27" customHeight="1" x14ac:dyDescent="0.25">
      <c r="A466" s="200"/>
      <c r="B466" s="200"/>
      <c r="C466" s="7" t="s">
        <v>18</v>
      </c>
      <c r="D466" s="15">
        <f t="shared" si="30"/>
        <v>86526.7</v>
      </c>
      <c r="E466" s="15">
        <f t="shared" ref="E466" si="32">E418+E422+E426+E430+E434+E438+E442+E446+E450+E454+E458+E462</f>
        <v>74658.5</v>
      </c>
      <c r="F466" s="6">
        <f t="shared" si="29"/>
        <v>86.283771367681879</v>
      </c>
      <c r="G466" s="193"/>
      <c r="H466" s="37"/>
      <c r="I466" s="37"/>
    </row>
    <row r="467" spans="1:9" s="38" customFormat="1" ht="27" customHeight="1" x14ac:dyDescent="0.25">
      <c r="A467" s="200"/>
      <c r="B467" s="200"/>
      <c r="C467" s="7" t="s">
        <v>19</v>
      </c>
      <c r="D467" s="15">
        <f t="shared" si="30"/>
        <v>1411231.0999999996</v>
      </c>
      <c r="E467" s="15">
        <f t="shared" ref="E467" si="33">E419+E423+E427+E431+E435+E439+E443+E447+E451+E455+E459+E463</f>
        <v>1257127.5</v>
      </c>
      <c r="F467" s="6">
        <f t="shared" si="29"/>
        <v>89.080200967793317</v>
      </c>
      <c r="G467" s="193"/>
      <c r="H467" s="37"/>
      <c r="I467" s="37"/>
    </row>
    <row r="468" spans="1:9" s="38" customFormat="1" ht="27" customHeight="1" x14ac:dyDescent="0.25">
      <c r="A468" s="200"/>
      <c r="B468" s="200"/>
      <c r="C468" s="7" t="s">
        <v>21</v>
      </c>
      <c r="D468" s="15">
        <f>D465+D466+D467</f>
        <v>1609947.7999999996</v>
      </c>
      <c r="E468" s="15">
        <f>E465+E466+E467</f>
        <v>1427788.7</v>
      </c>
      <c r="F468" s="6">
        <f t="shared" si="29"/>
        <v>88.685403340406467</v>
      </c>
      <c r="G468" s="193"/>
      <c r="H468" s="37"/>
      <c r="I468" s="37"/>
    </row>
  </sheetData>
  <autoFilter ref="A3:F468"/>
  <mergeCells count="268">
    <mergeCell ref="G207:G208"/>
    <mergeCell ref="F207:F208"/>
    <mergeCell ref="E207:E208"/>
    <mergeCell ref="D207:D208"/>
    <mergeCell ref="C207:C208"/>
    <mergeCell ref="B207:B208"/>
    <mergeCell ref="A204:A208"/>
    <mergeCell ref="A155:A166"/>
    <mergeCell ref="B193:B196"/>
    <mergeCell ref="A193:A196"/>
    <mergeCell ref="F199:F201"/>
    <mergeCell ref="A151:A154"/>
    <mergeCell ref="G156:G165"/>
    <mergeCell ref="F156:F165"/>
    <mergeCell ref="E156:E165"/>
    <mergeCell ref="D156:D165"/>
    <mergeCell ref="C156:C165"/>
    <mergeCell ref="B156:B165"/>
    <mergeCell ref="B23:B24"/>
    <mergeCell ref="G140:G141"/>
    <mergeCell ref="F140:F141"/>
    <mergeCell ref="E140:E141"/>
    <mergeCell ref="D140:D141"/>
    <mergeCell ref="C140:C141"/>
    <mergeCell ref="B140:B141"/>
    <mergeCell ref="A140:A141"/>
    <mergeCell ref="A144:A146"/>
    <mergeCell ref="F144:F145"/>
    <mergeCell ref="E144:E145"/>
    <mergeCell ref="D144:D145"/>
    <mergeCell ref="C144:C145"/>
    <mergeCell ref="A133:G133"/>
    <mergeCell ref="A129:B132"/>
    <mergeCell ref="G129:G132"/>
    <mergeCell ref="B125:B126"/>
    <mergeCell ref="A136:A137"/>
    <mergeCell ref="B136:B137"/>
    <mergeCell ref="C136:C137"/>
    <mergeCell ref="A138:A139"/>
    <mergeCell ref="A142:A143"/>
    <mergeCell ref="G127:G128"/>
    <mergeCell ref="F127:F128"/>
    <mergeCell ref="E127:E128"/>
    <mergeCell ref="D127:D128"/>
    <mergeCell ref="C127:C128"/>
    <mergeCell ref="B127:B128"/>
    <mergeCell ref="D136:D137"/>
    <mergeCell ref="E136:E137"/>
    <mergeCell ref="F136:F137"/>
    <mergeCell ref="G136:G137"/>
    <mergeCell ref="A122:A128"/>
    <mergeCell ref="G125:G126"/>
    <mergeCell ref="A147:A148"/>
    <mergeCell ref="G258:G261"/>
    <mergeCell ref="G330:G331"/>
    <mergeCell ref="A330:A333"/>
    <mergeCell ref="A276:A278"/>
    <mergeCell ref="B276:B277"/>
    <mergeCell ref="G276:G277"/>
    <mergeCell ref="G289:G290"/>
    <mergeCell ref="A167:A168"/>
    <mergeCell ref="G194:G196"/>
    <mergeCell ref="F194:F196"/>
    <mergeCell ref="E194:E196"/>
    <mergeCell ref="D194:D196"/>
    <mergeCell ref="A169:B172"/>
    <mergeCell ref="G191:G192"/>
    <mergeCell ref="F191:F192"/>
    <mergeCell ref="E191:E192"/>
    <mergeCell ref="D191:D192"/>
    <mergeCell ref="C191:C192"/>
    <mergeCell ref="B191:B192"/>
    <mergeCell ref="A191:A192"/>
    <mergeCell ref="A263:A264"/>
    <mergeCell ref="G199:G201"/>
    <mergeCell ref="G227:G231"/>
    <mergeCell ref="A265:A266"/>
    <mergeCell ref="A249:B252"/>
    <mergeCell ref="A253:G253"/>
    <mergeCell ref="B242:B244"/>
    <mergeCell ref="G249:G252"/>
    <mergeCell ref="C227:C231"/>
    <mergeCell ref="B227:B231"/>
    <mergeCell ref="A227:A232"/>
    <mergeCell ref="A239:A240"/>
    <mergeCell ref="A234:B237"/>
    <mergeCell ref="A242:A247"/>
    <mergeCell ref="A238:G238"/>
    <mergeCell ref="B239:B240"/>
    <mergeCell ref="A342:A343"/>
    <mergeCell ref="A344:A345"/>
    <mergeCell ref="G270:G273"/>
    <mergeCell ref="B286:B288"/>
    <mergeCell ref="G286:G288"/>
    <mergeCell ref="A352:A356"/>
    <mergeCell ref="G352:G354"/>
    <mergeCell ref="B352:B354"/>
    <mergeCell ref="G336:G338"/>
    <mergeCell ref="G339:G340"/>
    <mergeCell ref="F339:F340"/>
    <mergeCell ref="E339:E340"/>
    <mergeCell ref="D339:D340"/>
    <mergeCell ref="C339:C340"/>
    <mergeCell ref="B339:B340"/>
    <mergeCell ref="A326:A327"/>
    <mergeCell ref="A306:B309"/>
    <mergeCell ref="A296:G296"/>
    <mergeCell ref="A310:G310"/>
    <mergeCell ref="A325:G325"/>
    <mergeCell ref="F289:F290"/>
    <mergeCell ref="E289:E290"/>
    <mergeCell ref="D289:D290"/>
    <mergeCell ref="C289:C290"/>
    <mergeCell ref="A365:G365"/>
    <mergeCell ref="G361:G364"/>
    <mergeCell ref="G376:G379"/>
    <mergeCell ref="A376:B379"/>
    <mergeCell ref="A390:B393"/>
    <mergeCell ref="G390:G393"/>
    <mergeCell ref="B301:B303"/>
    <mergeCell ref="G301:G303"/>
    <mergeCell ref="A348:A349"/>
    <mergeCell ref="B330:B331"/>
    <mergeCell ref="B355:B356"/>
    <mergeCell ref="A334:A335"/>
    <mergeCell ref="A346:A347"/>
    <mergeCell ref="A298:A305"/>
    <mergeCell ref="B298:B300"/>
    <mergeCell ref="B336:B338"/>
    <mergeCell ref="A336:A341"/>
    <mergeCell ref="A328:A329"/>
    <mergeCell ref="B328:B329"/>
    <mergeCell ref="A361:B364"/>
    <mergeCell ref="A350:A351"/>
    <mergeCell ref="A321:B324"/>
    <mergeCell ref="G306:G309"/>
    <mergeCell ref="G321:G324"/>
    <mergeCell ref="A417:B420"/>
    <mergeCell ref="A380:G380"/>
    <mergeCell ref="A437:B440"/>
    <mergeCell ref="A429:B432"/>
    <mergeCell ref="A416:G416"/>
    <mergeCell ref="A412:B415"/>
    <mergeCell ref="G417:G419"/>
    <mergeCell ref="G433:G435"/>
    <mergeCell ref="G421:G423"/>
    <mergeCell ref="A408:B411"/>
    <mergeCell ref="G402:G405"/>
    <mergeCell ref="A394:G394"/>
    <mergeCell ref="A406:G406"/>
    <mergeCell ref="A402:B405"/>
    <mergeCell ref="A425:B428"/>
    <mergeCell ref="A441:B444"/>
    <mergeCell ref="A449:B452"/>
    <mergeCell ref="A457:B460"/>
    <mergeCell ref="A461:B464"/>
    <mergeCell ref="A465:B468"/>
    <mergeCell ref="G457:G459"/>
    <mergeCell ref="G461:G463"/>
    <mergeCell ref="A357:A360"/>
    <mergeCell ref="A445:B448"/>
    <mergeCell ref="A453:B456"/>
    <mergeCell ref="A421:B424"/>
    <mergeCell ref="G408:G411"/>
    <mergeCell ref="G437:G439"/>
    <mergeCell ref="G441:G443"/>
    <mergeCell ref="G445:G447"/>
    <mergeCell ref="A433:B436"/>
    <mergeCell ref="G453:G455"/>
    <mergeCell ref="G465:G468"/>
    <mergeCell ref="G449:G451"/>
    <mergeCell ref="G425:G427"/>
    <mergeCell ref="G429:G431"/>
    <mergeCell ref="A91:A94"/>
    <mergeCell ref="A88:A90"/>
    <mergeCell ref="A83:G83"/>
    <mergeCell ref="A111:B114"/>
    <mergeCell ref="A100:A101"/>
    <mergeCell ref="A105:A108"/>
    <mergeCell ref="A115:G115"/>
    <mergeCell ref="A109:A110"/>
    <mergeCell ref="A98:A99"/>
    <mergeCell ref="A102:A104"/>
    <mergeCell ref="A95:A97"/>
    <mergeCell ref="G111:G114"/>
    <mergeCell ref="E199:E201"/>
    <mergeCell ref="D199:D201"/>
    <mergeCell ref="C199:C201"/>
    <mergeCell ref="B198:B201"/>
    <mergeCell ref="G169:G172"/>
    <mergeCell ref="C151:C154"/>
    <mergeCell ref="B151:B154"/>
    <mergeCell ref="B289:B290"/>
    <mergeCell ref="A286:A290"/>
    <mergeCell ref="G298:G300"/>
    <mergeCell ref="G242:G244"/>
    <mergeCell ref="A1:G1"/>
    <mergeCell ref="A49:A54"/>
    <mergeCell ref="A55:A60"/>
    <mergeCell ref="A10:A12"/>
    <mergeCell ref="A6:A9"/>
    <mergeCell ref="G66:G69"/>
    <mergeCell ref="G79:G82"/>
    <mergeCell ref="A66:B69"/>
    <mergeCell ref="A13:A16"/>
    <mergeCell ref="A43:A48"/>
    <mergeCell ref="A33:A36"/>
    <mergeCell ref="A23:A28"/>
    <mergeCell ref="A61:A65"/>
    <mergeCell ref="A79:B82"/>
    <mergeCell ref="A37:A42"/>
    <mergeCell ref="A29:A32"/>
    <mergeCell ref="A17:A22"/>
    <mergeCell ref="A5:G5"/>
    <mergeCell ref="A70:G70"/>
    <mergeCell ref="G23:G24"/>
    <mergeCell ref="F23:F24"/>
    <mergeCell ref="E23:E24"/>
    <mergeCell ref="D23:D24"/>
    <mergeCell ref="C23:C24"/>
    <mergeCell ref="A292:B295"/>
    <mergeCell ref="A149:A150"/>
    <mergeCell ref="A221:A223"/>
    <mergeCell ref="G245:G246"/>
    <mergeCell ref="F245:F246"/>
    <mergeCell ref="E245:E246"/>
    <mergeCell ref="D245:D246"/>
    <mergeCell ref="C245:C246"/>
    <mergeCell ref="B245:B246"/>
    <mergeCell ref="B149:B150"/>
    <mergeCell ref="G151:G154"/>
    <mergeCell ref="F151:F154"/>
    <mergeCell ref="E151:E154"/>
    <mergeCell ref="D151:D154"/>
    <mergeCell ref="A197:A201"/>
    <mergeCell ref="B213:B216"/>
    <mergeCell ref="G215:G216"/>
    <mergeCell ref="G292:G295"/>
    <mergeCell ref="A262:G262"/>
    <mergeCell ref="A258:B261"/>
    <mergeCell ref="F227:F231"/>
    <mergeCell ref="A274:G274"/>
    <mergeCell ref="A270:B273"/>
    <mergeCell ref="G234:G237"/>
    <mergeCell ref="B144:B145"/>
    <mergeCell ref="G144:G145"/>
    <mergeCell ref="D227:D231"/>
    <mergeCell ref="A173:G173"/>
    <mergeCell ref="A190:G190"/>
    <mergeCell ref="G213:G214"/>
    <mergeCell ref="A202:A203"/>
    <mergeCell ref="G186:G189"/>
    <mergeCell ref="A186:B189"/>
    <mergeCell ref="C194:C196"/>
    <mergeCell ref="A218:A220"/>
    <mergeCell ref="B205:B206"/>
    <mergeCell ref="A224:A226"/>
    <mergeCell ref="E227:E231"/>
    <mergeCell ref="C149:C150"/>
    <mergeCell ref="A212:A217"/>
    <mergeCell ref="B209:B210"/>
    <mergeCell ref="A209:A211"/>
    <mergeCell ref="G205:G206"/>
    <mergeCell ref="G209:G210"/>
    <mergeCell ref="G149:G150"/>
    <mergeCell ref="F149:F150"/>
    <mergeCell ref="E149:E150"/>
    <mergeCell ref="D149:D150"/>
  </mergeCells>
  <pageMargins left="0.78740157480314965" right="0.78740157480314965" top="1.1811023622047245" bottom="0.39370078740157483" header="0.31496062992125984" footer="0.31496062992125984"/>
  <pageSetup paperSize="9" scale="34" orientation="landscape" r:id="rId1"/>
  <headerFooter differentFirst="1"/>
  <rowBreaks count="7" manualBreakCount="7">
    <brk id="325" max="6" man="1"/>
    <brk id="337" max="6" man="1"/>
    <brk id="349" max="6" man="1"/>
    <brk id="367" max="6" man="1"/>
    <brk id="383" max="6" man="1"/>
    <brk id="399" max="6" man="1"/>
    <brk id="426"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view="pageBreakPreview" zoomScale="85" zoomScaleNormal="100" zoomScaleSheetLayoutView="85" workbookViewId="0">
      <selection activeCell="A124" sqref="A124:A127"/>
    </sheetView>
  </sheetViews>
  <sheetFormatPr defaultColWidth="15.5703125" defaultRowHeight="78" customHeight="1" x14ac:dyDescent="0.25"/>
  <cols>
    <col min="1" max="1" width="32.140625" style="145" customWidth="1"/>
    <col min="2" max="2" width="29.42578125" style="119" customWidth="1"/>
    <col min="3" max="3" width="18.7109375" style="146" customWidth="1"/>
    <col min="4" max="4" width="22.28515625" style="146" customWidth="1"/>
    <col min="5" max="5" width="24" style="126" customWidth="1"/>
    <col min="6" max="6" width="85.7109375" style="147" customWidth="1"/>
    <col min="7" max="16384" width="15.5703125" style="119"/>
  </cols>
  <sheetData>
    <row r="1" spans="1:6" ht="33" customHeight="1" x14ac:dyDescent="0.25">
      <c r="A1" s="209" t="s">
        <v>401</v>
      </c>
      <c r="B1" s="209"/>
      <c r="C1" s="209"/>
      <c r="D1" s="209"/>
      <c r="E1" s="209"/>
      <c r="F1" s="209"/>
    </row>
    <row r="2" spans="1:6" ht="56.25" customHeight="1" x14ac:dyDescent="0.25">
      <c r="A2" s="120" t="s">
        <v>15</v>
      </c>
      <c r="B2" s="120" t="s">
        <v>16</v>
      </c>
      <c r="C2" s="121" t="s">
        <v>102</v>
      </c>
      <c r="D2" s="121" t="s">
        <v>17</v>
      </c>
      <c r="E2" s="122" t="s">
        <v>110</v>
      </c>
      <c r="F2" s="120" t="s">
        <v>103</v>
      </c>
    </row>
    <row r="3" spans="1:6" s="124" customFormat="1" ht="21.75" customHeight="1" x14ac:dyDescent="0.25">
      <c r="A3" s="123">
        <v>1</v>
      </c>
      <c r="B3" s="123">
        <v>2</v>
      </c>
      <c r="C3" s="123">
        <v>3</v>
      </c>
      <c r="D3" s="123">
        <v>4</v>
      </c>
      <c r="E3" s="123">
        <v>5</v>
      </c>
      <c r="F3" s="123">
        <v>6</v>
      </c>
    </row>
    <row r="4" spans="1:6" s="125" customFormat="1" ht="27" customHeight="1" x14ac:dyDescent="0.25">
      <c r="A4" s="210" t="s">
        <v>158</v>
      </c>
      <c r="B4" s="210"/>
      <c r="C4" s="210"/>
      <c r="D4" s="210"/>
      <c r="E4" s="210"/>
      <c r="F4" s="210"/>
    </row>
    <row r="5" spans="1:6" ht="21.75" customHeight="1" x14ac:dyDescent="0.25">
      <c r="A5" s="214" t="s">
        <v>384</v>
      </c>
      <c r="B5" s="120" t="s">
        <v>131</v>
      </c>
      <c r="C5" s="121">
        <f>общие!D242</f>
        <v>90000</v>
      </c>
      <c r="D5" s="121">
        <f>общие!E242</f>
        <v>74874.3</v>
      </c>
      <c r="E5" s="122">
        <f t="shared" ref="E5:E17" si="0">D5/C5*100</f>
        <v>83.193666666666672</v>
      </c>
      <c r="F5" s="213" t="str">
        <f>общие!G242</f>
        <v xml:space="preserve">муниципальный контракт на строительство системы водоподготовки для Курчанского водозабора и водовода от насосной станции 2-го подъема Курчанского водозабора до распределительной камеры на ул. Первомайской, д. 39/1 в г. Темрюке заключен 01.04.2022 года, на общую сумму 538100,0 тыс.руб. (из них 98684,2 тыс. рублей - лимиты 2022 года, 439415,8 тыс.рублей - лимиты 2023 года), срок выполнения работ - с даты заключения контракта до 30 ноября 2023 года, со сроком полного исполнения обязательств МК до полного исполнения сторонами своих обязательств по контракту. Этот муниципальный контракт расторгнут 22.04.2022 года, и заключен 27.04.2022 года с этим же поставщиком на сумму 538078,6 тыс. рублей  (из них 98684,2 тыс. рублей - лимиты 2022 года, 439394,4 тыс.рублей - лимиты 2023 года). Срок выполнения работ - с даты заключения контракта до 30 ноября 2023 года, со сроком полного исполнения обязательств МК до полного исполнения сторонами своих обязательств по контракту. Акты выполненных работ от 10.12.2022 года заказчиком не приняты и не подписаны, в связи с тем, что в ходе строительства было выявлено, что в разработанной проектной, рабочей и сметной документации, а также в положительном заключении государственной экспертизы, выданной ГАУ КК «Краснодаргражданпроект» имеется  несоответствие маркировки трубы. Лимиты в сумме 16585,3 тыс. рублей неосвоены                                                                        </v>
      </c>
    </row>
    <row r="6" spans="1:6" ht="21.75" customHeight="1" x14ac:dyDescent="0.25">
      <c r="A6" s="215"/>
      <c r="B6" s="120" t="s">
        <v>18</v>
      </c>
      <c r="C6" s="121">
        <f>общие!D243</f>
        <v>3750</v>
      </c>
      <c r="D6" s="121">
        <f>общие!E243</f>
        <v>3119.8</v>
      </c>
      <c r="E6" s="122">
        <f t="shared" si="0"/>
        <v>83.194666666666677</v>
      </c>
      <c r="F6" s="213"/>
    </row>
    <row r="7" spans="1:6" ht="345.75" customHeight="1" x14ac:dyDescent="0.25">
      <c r="A7" s="216"/>
      <c r="B7" s="120" t="s">
        <v>19</v>
      </c>
      <c r="C7" s="121">
        <f>общие!D244</f>
        <v>4934.3</v>
      </c>
      <c r="D7" s="121">
        <f>общие!E244</f>
        <v>4104.8999999999996</v>
      </c>
      <c r="E7" s="122">
        <f t="shared" si="0"/>
        <v>83.19113146748272</v>
      </c>
      <c r="F7" s="213"/>
    </row>
    <row r="8" spans="1:6" ht="23.25" customHeight="1" x14ac:dyDescent="0.25">
      <c r="A8" s="214" t="s">
        <v>33</v>
      </c>
      <c r="B8" s="120" t="s">
        <v>131</v>
      </c>
      <c r="C8" s="121">
        <f>общие!D298</f>
        <v>300.5</v>
      </c>
      <c r="D8" s="121">
        <f>общие!E298</f>
        <v>300.39999999999998</v>
      </c>
      <c r="E8" s="122">
        <f t="shared" si="0"/>
        <v>99.96672212978369</v>
      </c>
      <c r="F8" s="213" t="str">
        <f>общие!G298</f>
        <v>свидетельства о праве получения социальной выплаты на приобретение жилого помещения или создание объекта индивидуального жилищного строительства выданы 2-м семьям (на общую сумму 2087,0 тыс. рублей). В результате фактического выполнения мероприятия потребность в средствах в сумме 11,0 тыс. рублей (из них за счет средств федерального бюджета - 0,1 тыс. рублей) отсутствовала.  Неисполнение финансирования обусловлено возвратом банком неиспользованных средств в связи с перерасчетом процентов по кредиту 1 семьи</v>
      </c>
    </row>
    <row r="9" spans="1:6" ht="23.25" customHeight="1" x14ac:dyDescent="0.25">
      <c r="A9" s="215"/>
      <c r="B9" s="120" t="s">
        <v>18</v>
      </c>
      <c r="C9" s="121">
        <f>общие!D299</f>
        <v>769.5</v>
      </c>
      <c r="D9" s="121">
        <f>общие!E299</f>
        <v>769.5</v>
      </c>
      <c r="E9" s="122">
        <f t="shared" si="0"/>
        <v>100</v>
      </c>
      <c r="F9" s="213"/>
    </row>
    <row r="10" spans="1:6" ht="102.75" customHeight="1" x14ac:dyDescent="0.25">
      <c r="A10" s="215"/>
      <c r="B10" s="120" t="s">
        <v>19</v>
      </c>
      <c r="C10" s="121">
        <f>общие!D300</f>
        <v>1028</v>
      </c>
      <c r="D10" s="121">
        <f>общие!E300</f>
        <v>1017.1</v>
      </c>
      <c r="E10" s="122">
        <f t="shared" si="0"/>
        <v>98.939688715953309</v>
      </c>
      <c r="F10" s="213"/>
    </row>
    <row r="11" spans="1:6" ht="25.5" customHeight="1" x14ac:dyDescent="0.25">
      <c r="A11" s="214" t="s">
        <v>382</v>
      </c>
      <c r="B11" s="120" t="s">
        <v>131</v>
      </c>
      <c r="C11" s="121">
        <f>общие!D301</f>
        <v>1913.4</v>
      </c>
      <c r="D11" s="121">
        <f>общие!E301</f>
        <v>934.9</v>
      </c>
      <c r="E11" s="122">
        <f t="shared" ref="E11:E13" si="1">D11/C11*100</f>
        <v>48.860666875718614</v>
      </c>
      <c r="F11" s="213" t="str">
        <f>общие!G301</f>
        <v>расселено 5 жителей, расселяемая площадь 56,5 кв.м.  Допсоглашение на уменьшение ЛБО заключено 17.10.2022 года. Кассовое освоение средств произведено в размере 100% от суммы соглашения, Министерством топливно-энергетического комплекса и жилищно-коммунального хозяйства Краснодарского края не уменьшены лимиты бюджетных обязательств согласно дополнительного соглашения</v>
      </c>
    </row>
    <row r="12" spans="1:6" ht="25.5" customHeight="1" x14ac:dyDescent="0.25">
      <c r="A12" s="215"/>
      <c r="B12" s="120" t="s">
        <v>18</v>
      </c>
      <c r="C12" s="121">
        <f>общие!D302</f>
        <v>1507.7</v>
      </c>
      <c r="D12" s="121">
        <f>общие!E302</f>
        <v>736.7</v>
      </c>
      <c r="E12" s="122">
        <f t="shared" si="1"/>
        <v>48.862505803541822</v>
      </c>
      <c r="F12" s="213"/>
    </row>
    <row r="13" spans="1:6" ht="190.5" customHeight="1" x14ac:dyDescent="0.25">
      <c r="A13" s="216"/>
      <c r="B13" s="120" t="s">
        <v>19</v>
      </c>
      <c r="C13" s="121">
        <f>общие!D303</f>
        <v>17.2</v>
      </c>
      <c r="D13" s="121">
        <f>общие!E303</f>
        <v>8.4</v>
      </c>
      <c r="E13" s="122">
        <f t="shared" si="1"/>
        <v>48.837209302325583</v>
      </c>
      <c r="F13" s="213"/>
    </row>
    <row r="14" spans="1:6" s="125" customFormat="1" ht="20.25" customHeight="1" x14ac:dyDescent="0.25">
      <c r="A14" s="211" t="s">
        <v>111</v>
      </c>
      <c r="B14" s="127" t="s">
        <v>91</v>
      </c>
      <c r="C14" s="128">
        <f>C5+C6+C7+C8+C9+C10+C11+C12+C13</f>
        <v>104220.59999999999</v>
      </c>
      <c r="D14" s="128">
        <f>D5+D6+D7+D8+D9+D10+D11+D12+D13</f>
        <v>85865.999999999985</v>
      </c>
      <c r="E14" s="129">
        <f t="shared" si="0"/>
        <v>82.3887024254322</v>
      </c>
      <c r="F14" s="212"/>
    </row>
    <row r="15" spans="1:6" s="125" customFormat="1" ht="20.25" customHeight="1" x14ac:dyDescent="0.25">
      <c r="A15" s="211"/>
      <c r="B15" s="127" t="s">
        <v>131</v>
      </c>
      <c r="C15" s="128">
        <f>C5+C8+C11</f>
        <v>92213.9</v>
      </c>
      <c r="D15" s="128">
        <f>D5+D8+D11</f>
        <v>76109.599999999991</v>
      </c>
      <c r="E15" s="129">
        <f t="shared" si="0"/>
        <v>82.535930049591215</v>
      </c>
      <c r="F15" s="212"/>
    </row>
    <row r="16" spans="1:6" s="125" customFormat="1" ht="20.25" customHeight="1" x14ac:dyDescent="0.25">
      <c r="A16" s="211"/>
      <c r="B16" s="127" t="s">
        <v>18</v>
      </c>
      <c r="C16" s="128">
        <f t="shared" ref="C16:D17" si="2">C6+C9+C12</f>
        <v>6027.2</v>
      </c>
      <c r="D16" s="128">
        <f t="shared" si="2"/>
        <v>4626</v>
      </c>
      <c r="E16" s="129">
        <f t="shared" si="0"/>
        <v>76.7520573400584</v>
      </c>
      <c r="F16" s="212"/>
    </row>
    <row r="17" spans="1:6" s="125" customFormat="1" ht="20.25" customHeight="1" x14ac:dyDescent="0.25">
      <c r="A17" s="211"/>
      <c r="B17" s="127" t="s">
        <v>19</v>
      </c>
      <c r="C17" s="128">
        <f t="shared" si="2"/>
        <v>5979.5</v>
      </c>
      <c r="D17" s="128">
        <f t="shared" si="2"/>
        <v>5130.3999999999996</v>
      </c>
      <c r="E17" s="129">
        <f t="shared" si="0"/>
        <v>85.799816038130274</v>
      </c>
      <c r="F17" s="212"/>
    </row>
    <row r="18" spans="1:6" s="125" customFormat="1" ht="21" customHeight="1" x14ac:dyDescent="0.25">
      <c r="A18" s="210" t="s">
        <v>188</v>
      </c>
      <c r="B18" s="210"/>
      <c r="C18" s="210"/>
      <c r="D18" s="210"/>
      <c r="E18" s="210"/>
      <c r="F18" s="210"/>
    </row>
    <row r="19" spans="1:6" s="125" customFormat="1" ht="20.25" customHeight="1" x14ac:dyDescent="0.25">
      <c r="A19" s="230" t="s">
        <v>253</v>
      </c>
      <c r="B19" s="120" t="s">
        <v>18</v>
      </c>
      <c r="C19" s="121">
        <f>общие!D330</f>
        <v>21886.2</v>
      </c>
      <c r="D19" s="121">
        <f>общие!E330</f>
        <v>21886.2</v>
      </c>
      <c r="E19" s="122">
        <f t="shared" ref="E19:E23" si="3">D19/C19*100</f>
        <v>100</v>
      </c>
      <c r="F19" s="231" t="str">
        <f>общие!G330</f>
        <v xml:space="preserve">выполнен капитальный ремонт здания ДК в ст.Голубицкой, по ул. Красная, 108 (муниципальный контракт исполнен поэтапно: в 2021 году выполнен 1 этап на общую сумму 22840,9 тыс. рублей; в 2022 году выполнен 2 этап на общую сумму 23533,5 тыс. рублей) </v>
      </c>
    </row>
    <row r="20" spans="1:6" s="125" customFormat="1" ht="54" customHeight="1" x14ac:dyDescent="0.25">
      <c r="A20" s="230"/>
      <c r="B20" s="120" t="s">
        <v>19</v>
      </c>
      <c r="C20" s="121">
        <f>общие!D331</f>
        <v>1647.3</v>
      </c>
      <c r="D20" s="121">
        <f>общие!E331</f>
        <v>1647.3</v>
      </c>
      <c r="E20" s="122">
        <f t="shared" si="3"/>
        <v>100</v>
      </c>
      <c r="F20" s="231"/>
    </row>
    <row r="21" spans="1:6" ht="18.75" customHeight="1" x14ac:dyDescent="0.25">
      <c r="A21" s="217" t="s">
        <v>26</v>
      </c>
      <c r="B21" s="120" t="s">
        <v>131</v>
      </c>
      <c r="C21" s="121">
        <f>общие!D336</f>
        <v>2340</v>
      </c>
      <c r="D21" s="121">
        <f>общие!E336</f>
        <v>2340</v>
      </c>
      <c r="E21" s="122">
        <f t="shared" si="3"/>
        <v>100</v>
      </c>
      <c r="F21" s="213" t="str">
        <f>общие!G336</f>
        <v>приобретено: кресла в зрительный зал (320 шт.), видеопроэкционное оборудование (экран настенного с электроприводом и растяжками) (1 комплект), мультимедийное оборудование для зрительного зала в ДК х. Белый, одежда сцены (ткань), звукоусиливающая аппаратура (двухантенное головное устройство) (1 комплект), световое оборудование (1 комплект). Оказаны услуги по пошиву одежды сцены из ткани заказчика. Дополнительно из средств бюджета поселения выделено финансирование которое не предусмотрено соглашением о выделении поселению субсидии в сумме 299,1 тыс. рублей</v>
      </c>
    </row>
    <row r="22" spans="1:6" ht="18.75" customHeight="1" x14ac:dyDescent="0.25">
      <c r="A22" s="217"/>
      <c r="B22" s="120" t="s">
        <v>18</v>
      </c>
      <c r="C22" s="121">
        <f>общие!D337</f>
        <v>660</v>
      </c>
      <c r="D22" s="121">
        <f>общие!E337</f>
        <v>660</v>
      </c>
      <c r="E22" s="122">
        <f t="shared" si="3"/>
        <v>100</v>
      </c>
      <c r="F22" s="213"/>
    </row>
    <row r="23" spans="1:6" ht="132.75" customHeight="1" x14ac:dyDescent="0.25">
      <c r="A23" s="217"/>
      <c r="B23" s="120" t="s">
        <v>19</v>
      </c>
      <c r="C23" s="121">
        <f>общие!D338</f>
        <v>370.8</v>
      </c>
      <c r="D23" s="121">
        <f>общие!E338</f>
        <v>370.8</v>
      </c>
      <c r="E23" s="122">
        <f t="shared" si="3"/>
        <v>100</v>
      </c>
      <c r="F23" s="213"/>
    </row>
    <row r="24" spans="1:6" s="125" customFormat="1" ht="20.25" customHeight="1" x14ac:dyDescent="0.25">
      <c r="A24" s="211" t="s">
        <v>69</v>
      </c>
      <c r="B24" s="127" t="s">
        <v>91</v>
      </c>
      <c r="C24" s="128">
        <f>C19+C20+C21+C22+C23</f>
        <v>26904.3</v>
      </c>
      <c r="D24" s="128">
        <f>D19+D20+D21+D22+D23</f>
        <v>26904.3</v>
      </c>
      <c r="E24" s="129">
        <f>D24/C24*100</f>
        <v>100</v>
      </c>
      <c r="F24" s="221" t="s">
        <v>13</v>
      </c>
    </row>
    <row r="25" spans="1:6" s="125" customFormat="1" ht="20.25" customHeight="1" x14ac:dyDescent="0.25">
      <c r="A25" s="211"/>
      <c r="B25" s="127" t="s">
        <v>131</v>
      </c>
      <c r="C25" s="128">
        <f>C21</f>
        <v>2340</v>
      </c>
      <c r="D25" s="128">
        <f>D21</f>
        <v>2340</v>
      </c>
      <c r="E25" s="129">
        <f>D25/C25*100</f>
        <v>100</v>
      </c>
      <c r="F25" s="221"/>
    </row>
    <row r="26" spans="1:6" s="125" customFormat="1" ht="20.25" customHeight="1" x14ac:dyDescent="0.25">
      <c r="A26" s="211"/>
      <c r="B26" s="127" t="s">
        <v>18</v>
      </c>
      <c r="C26" s="128">
        <f>C19+C22</f>
        <v>22546.2</v>
      </c>
      <c r="D26" s="128">
        <f>D19+D22</f>
        <v>22546.2</v>
      </c>
      <c r="E26" s="129">
        <f>D26/C26*100</f>
        <v>100</v>
      </c>
      <c r="F26" s="221"/>
    </row>
    <row r="27" spans="1:6" s="125" customFormat="1" ht="20.25" customHeight="1" x14ac:dyDescent="0.25">
      <c r="A27" s="211"/>
      <c r="B27" s="127" t="s">
        <v>19</v>
      </c>
      <c r="C27" s="128">
        <f>C20+C23</f>
        <v>2018.1</v>
      </c>
      <c r="D27" s="128">
        <f>D20+D23</f>
        <v>2018.1</v>
      </c>
      <c r="E27" s="129">
        <f>D27/C27*100</f>
        <v>100</v>
      </c>
      <c r="F27" s="221"/>
    </row>
    <row r="28" spans="1:6" s="125" customFormat="1" ht="27" customHeight="1" x14ac:dyDescent="0.25">
      <c r="A28" s="210" t="s">
        <v>347</v>
      </c>
      <c r="B28" s="210"/>
      <c r="C28" s="210"/>
      <c r="D28" s="210"/>
      <c r="E28" s="210"/>
      <c r="F28" s="210"/>
    </row>
    <row r="29" spans="1:6" ht="21" customHeight="1" x14ac:dyDescent="0.25">
      <c r="A29" s="214" t="s">
        <v>28</v>
      </c>
      <c r="B29" s="120" t="s">
        <v>18</v>
      </c>
      <c r="C29" s="121">
        <f>общие!D213</f>
        <v>4324</v>
      </c>
      <c r="D29" s="121">
        <f>общие!E213</f>
        <v>0</v>
      </c>
      <c r="E29" s="122">
        <f>D29/C29*100</f>
        <v>0</v>
      </c>
      <c r="F29" s="213" t="str">
        <f>общие!G213</f>
        <v>муниципальный контракт на выполнение проектно-изыскательных работ по объекту "Строительство канализационной сети в пос. Веселовка" (Этап 2) заключен 11.05.2021 года на сумму 4600,0 тыс. рублей, со сроком выполнения работ  до 30.11. 2021 года, со сроком полного исполнения обязательств по МК до 31.12.2021 года. В соответствии с допсоглашением к МК от 01.03.2022 года - продлен срок исполнения муниципального контракта (до полного исполнения обязательств по МК). В настоящее время утвержден проект планировки. - 2 точки под КНС поставлены на кадастровый учет и переданы в администрацию Новотаманского сельского поселения Темрюкского района; - 1 точка находится на этапе перевода целевого назначения земельного участка под коммунальное обслуживание; - 1   точка переведена в целевое использование - коммунальное обслуживание, Новотаманского сельского поселения в постоянное бессрочное пользование. В администрацию Темрюкского района направлено заявление о передаче земельного участка 23:30:0703006:1502 в постоянное бессрочное пользование Новотаманского сельского поселения Темрюкского района. На этапе экспертизы документы переданы на доработку. 30.08.2022 года были получены новые замечания по гос. экспертизе. 04.10.2022 года документы загружены на сайт госэкспертизы. Находятся на доработке</v>
      </c>
    </row>
    <row r="30" spans="1:6" ht="387.75" customHeight="1" x14ac:dyDescent="0.25">
      <c r="A30" s="215"/>
      <c r="B30" s="120" t="s">
        <v>19</v>
      </c>
      <c r="C30" s="121">
        <f>общие!D214</f>
        <v>276</v>
      </c>
      <c r="D30" s="121">
        <f>общие!E214</f>
        <v>0</v>
      </c>
      <c r="E30" s="122">
        <f>D30/C30*100</f>
        <v>0</v>
      </c>
      <c r="F30" s="213"/>
    </row>
    <row r="31" spans="1:6" ht="36.75" customHeight="1" x14ac:dyDescent="0.25">
      <c r="A31" s="215"/>
      <c r="B31" s="120" t="s">
        <v>18</v>
      </c>
      <c r="C31" s="121">
        <f>общие!D215</f>
        <v>6122.2</v>
      </c>
      <c r="D31" s="121">
        <f>общие!E215</f>
        <v>0</v>
      </c>
      <c r="E31" s="122">
        <f>D31/C31*100</f>
        <v>0</v>
      </c>
      <c r="F31" s="223" t="str">
        <f>общие!G215</f>
        <v>муниципальный контракт  на выполнение проектно-изыскательных работ по объекту: "Строительство канализационного коллектора с очистными сооружениями в пос. Веселовка"  заключен 25.05.2020 года на сумму 19600,0 тыс. рублей, со сроком исполнения обязательств - до 31.12.2021 года, с поэтаным выполнением: 1 этап в 2020 году - предпроектная подготовка, инженерные изыскания, разработка и утверждение проекта планировки и проекта межевания территории (13288,5 тыс. рублей) - 1 этап завершен 25.12.2020 года, ЛБО освоены; 2 этап в 2021 году - разработка проектной документации, экологическая экспертиза (718,3 тыс. рублей), срок выполнения - 25.03.2021 года. Работы приостановлены, проводится претензионная работа; 3 этап в 2021 году - экспертиза проектной документации, инженерных изысканий и определение достоверности сметной стоимости (1939,3 тыс. рублей), срок выполнения - 22.08.2021 года; 4 этап в 2021 году - разработка рабочей документации (3653,9 тыс. рублей), срок выполнения - 23.10.2021 года. Работы по 3 и 4-му этапу не ведутся, т.к. не завершены работы по 2-му этапу. Срок исполнения муниципального контракта продлен до 31.12.2023 года. Документы экологическую экспертизу не прошли. Ведется доработка документов. Устраняются недостатки. Принято решение об удлинении выпуска коллектора на 1,1 км. Составлена заявка на разрешение на водопользование акватории  - на проект. Рассмотрение до 09.02.2023 г. Лимиты на исполнение обязательств по муниципальному контракту будут предусмотрены на 2023 год за счет средств бюджета поселения</v>
      </c>
    </row>
    <row r="32" spans="1:6" ht="409.5" customHeight="1" x14ac:dyDescent="0.25">
      <c r="A32" s="216"/>
      <c r="B32" s="120" t="s">
        <v>19</v>
      </c>
      <c r="C32" s="121">
        <f>общие!D216</f>
        <v>189.3</v>
      </c>
      <c r="D32" s="121">
        <f>общие!E216</f>
        <v>0</v>
      </c>
      <c r="E32" s="122">
        <f>D32/C32*100</f>
        <v>0</v>
      </c>
      <c r="F32" s="225"/>
    </row>
    <row r="33" spans="1:6" s="125" customFormat="1" ht="21" customHeight="1" x14ac:dyDescent="0.25">
      <c r="A33" s="211" t="s">
        <v>69</v>
      </c>
      <c r="B33" s="127" t="s">
        <v>91</v>
      </c>
      <c r="C33" s="128">
        <f>C29+C30+C31+C32</f>
        <v>10911.5</v>
      </c>
      <c r="D33" s="128">
        <f>D29+D30+D31+D32</f>
        <v>0</v>
      </c>
      <c r="E33" s="129">
        <f>D33/C33*100</f>
        <v>0</v>
      </c>
      <c r="F33" s="221"/>
    </row>
    <row r="34" spans="1:6" s="125" customFormat="1" ht="21" customHeight="1" x14ac:dyDescent="0.25">
      <c r="A34" s="211"/>
      <c r="B34" s="127" t="s">
        <v>131</v>
      </c>
      <c r="C34" s="128">
        <v>0</v>
      </c>
      <c r="D34" s="128">
        <v>0</v>
      </c>
      <c r="E34" s="129">
        <v>0</v>
      </c>
      <c r="F34" s="221"/>
    </row>
    <row r="35" spans="1:6" s="125" customFormat="1" ht="21" customHeight="1" x14ac:dyDescent="0.25">
      <c r="A35" s="211"/>
      <c r="B35" s="127" t="s">
        <v>18</v>
      </c>
      <c r="C35" s="128">
        <f>C29+C31</f>
        <v>10446.200000000001</v>
      </c>
      <c r="D35" s="128">
        <f>D29+D31</f>
        <v>0</v>
      </c>
      <c r="E35" s="129">
        <f>D35/C35*100</f>
        <v>0</v>
      </c>
      <c r="F35" s="221"/>
    </row>
    <row r="36" spans="1:6" s="125" customFormat="1" ht="21" customHeight="1" x14ac:dyDescent="0.25">
      <c r="A36" s="211"/>
      <c r="B36" s="127" t="s">
        <v>19</v>
      </c>
      <c r="C36" s="128">
        <f>C30+C32</f>
        <v>465.3</v>
      </c>
      <c r="D36" s="128">
        <f>D30+D32</f>
        <v>0</v>
      </c>
      <c r="E36" s="129">
        <f>D36/C36*100</f>
        <v>0</v>
      </c>
      <c r="F36" s="221"/>
    </row>
    <row r="37" spans="1:6" s="125" customFormat="1" ht="25.5" customHeight="1" x14ac:dyDescent="0.25">
      <c r="A37" s="210" t="s">
        <v>348</v>
      </c>
      <c r="B37" s="210"/>
      <c r="C37" s="210"/>
      <c r="D37" s="210"/>
      <c r="E37" s="210"/>
      <c r="F37" s="210"/>
    </row>
    <row r="38" spans="1:6" s="125" customFormat="1" ht="21" customHeight="1" x14ac:dyDescent="0.25">
      <c r="A38" s="217" t="s">
        <v>26</v>
      </c>
      <c r="B38" s="120" t="s">
        <v>18</v>
      </c>
      <c r="C38" s="121">
        <f>общие!D205</f>
        <v>1612.6</v>
      </c>
      <c r="D38" s="121">
        <f>общие!E205</f>
        <v>1612.6</v>
      </c>
      <c r="E38" s="122">
        <f t="shared" ref="E38:E45" si="4">D38/C38*100</f>
        <v>100</v>
      </c>
      <c r="F38" s="213" t="str">
        <f>общие!G205</f>
        <v xml:space="preserve">выполнен ремонт тротуара по ул. Ленина поселка Стрелка, Темрюкского района, Краснодарского края от здания № 8 "В" до ул. Зои Космодемьянской (протяженностью 1572 м²). В результате проведения процедуры торгов сложилась экономия средств бюджета поселения в сумме 19,6 тыс. рублей </v>
      </c>
    </row>
    <row r="39" spans="1:6" s="125" customFormat="1" ht="73.5" customHeight="1" x14ac:dyDescent="0.25">
      <c r="A39" s="217"/>
      <c r="B39" s="120" t="s">
        <v>19</v>
      </c>
      <c r="C39" s="121">
        <f>общие!D206</f>
        <v>975.8</v>
      </c>
      <c r="D39" s="121">
        <f>общие!E206</f>
        <v>956.2</v>
      </c>
      <c r="E39" s="122">
        <f t="shared" si="4"/>
        <v>97.991391678622676</v>
      </c>
      <c r="F39" s="213"/>
    </row>
    <row r="40" spans="1:6" s="125" customFormat="1" ht="23.25" customHeight="1" x14ac:dyDescent="0.25">
      <c r="A40" s="217" t="s">
        <v>27</v>
      </c>
      <c r="B40" s="120" t="s">
        <v>18</v>
      </c>
      <c r="C40" s="121">
        <f>общие!D209</f>
        <v>1055.8</v>
      </c>
      <c r="D40" s="121">
        <f>общие!E209</f>
        <v>1055.8</v>
      </c>
      <c r="E40" s="122">
        <f t="shared" ref="E40:E41" si="5">D40/C40*100</f>
        <v>100</v>
      </c>
      <c r="F40" s="213" t="str">
        <f>общие!G209</f>
        <v xml:space="preserve"> выполнен ремонт тротуара по ул. Широкой от ул. Пионерской до ул. Строительной в пос. Светлый Путь Ленина (0,385 км) (на общую сумму 1573,3 тыс. рублей, из них 117,3 тыс. рублей дополнительно выделены за счет средств местного бюджета, которые не предусмотрены соглашением о выделении поселению субсидии)</v>
      </c>
    </row>
    <row r="41" spans="1:6" s="125" customFormat="1" ht="71.25" customHeight="1" x14ac:dyDescent="0.25">
      <c r="A41" s="217"/>
      <c r="B41" s="120" t="s">
        <v>19</v>
      </c>
      <c r="C41" s="121">
        <f>общие!D210</f>
        <v>400.2</v>
      </c>
      <c r="D41" s="121">
        <f>общие!E210</f>
        <v>400.2</v>
      </c>
      <c r="E41" s="122">
        <f t="shared" si="5"/>
        <v>100</v>
      </c>
      <c r="F41" s="213"/>
    </row>
    <row r="42" spans="1:6" s="125" customFormat="1" ht="21" customHeight="1" x14ac:dyDescent="0.25">
      <c r="A42" s="211" t="s">
        <v>69</v>
      </c>
      <c r="B42" s="127" t="s">
        <v>91</v>
      </c>
      <c r="C42" s="128">
        <f>C38+C39+C40+C41</f>
        <v>4044.3999999999996</v>
      </c>
      <c r="D42" s="128">
        <f>D38+D39+D40+D41</f>
        <v>4024.8</v>
      </c>
      <c r="E42" s="129">
        <f t="shared" si="4"/>
        <v>99.515379289882318</v>
      </c>
      <c r="F42" s="221"/>
    </row>
    <row r="43" spans="1:6" s="125" customFormat="1" ht="21" customHeight="1" x14ac:dyDescent="0.25">
      <c r="A43" s="211"/>
      <c r="B43" s="127" t="s">
        <v>131</v>
      </c>
      <c r="C43" s="128">
        <v>0</v>
      </c>
      <c r="D43" s="128">
        <v>0</v>
      </c>
      <c r="E43" s="129">
        <v>0</v>
      </c>
      <c r="F43" s="221"/>
    </row>
    <row r="44" spans="1:6" s="125" customFormat="1" ht="21" customHeight="1" x14ac:dyDescent="0.25">
      <c r="A44" s="211"/>
      <c r="B44" s="127" t="s">
        <v>18</v>
      </c>
      <c r="C44" s="128">
        <f>C38+C40</f>
        <v>2668.3999999999996</v>
      </c>
      <c r="D44" s="128">
        <f>D38+D40</f>
        <v>2668.3999999999996</v>
      </c>
      <c r="E44" s="129">
        <f t="shared" si="4"/>
        <v>100</v>
      </c>
      <c r="F44" s="221"/>
    </row>
    <row r="45" spans="1:6" s="125" customFormat="1" ht="21" customHeight="1" x14ac:dyDescent="0.25">
      <c r="A45" s="211"/>
      <c r="B45" s="127" t="s">
        <v>19</v>
      </c>
      <c r="C45" s="128">
        <f>C39+C41</f>
        <v>1376</v>
      </c>
      <c r="D45" s="128">
        <f>D39+D41</f>
        <v>1356.4</v>
      </c>
      <c r="E45" s="129">
        <f t="shared" si="4"/>
        <v>98.575581395348848</v>
      </c>
      <c r="F45" s="221"/>
    </row>
    <row r="46" spans="1:6" s="125" customFormat="1" ht="25.5" customHeight="1" x14ac:dyDescent="0.25">
      <c r="A46" s="210" t="s">
        <v>349</v>
      </c>
      <c r="B46" s="210"/>
      <c r="C46" s="210"/>
      <c r="D46" s="210"/>
      <c r="E46" s="210"/>
      <c r="F46" s="210"/>
    </row>
    <row r="47" spans="1:6" s="131" customFormat="1" ht="25.5" customHeight="1" x14ac:dyDescent="0.25">
      <c r="A47" s="226" t="s">
        <v>398</v>
      </c>
      <c r="B47" s="130" t="s">
        <v>18</v>
      </c>
      <c r="C47" s="130">
        <f>общие!D276</f>
        <v>10460.1</v>
      </c>
      <c r="D47" s="130">
        <f>общие!E276</f>
        <v>10460.1</v>
      </c>
      <c r="E47" s="122">
        <f t="shared" ref="E47:E51" si="6">D47/C47*100</f>
        <v>100</v>
      </c>
      <c r="F47" s="228" t="str">
        <f>общие!G276</f>
        <v>выполнено благоустройство прилегающей территориии МБУ "Голубицкий КСЦ" (на общую сумму 12942,7 тыс. рублей, из них 490,2 тыс. рублей дополнительно выделены за счет средств местного бюджета, которые не предусмотрены соглашением о выделении поселению субсидии)</v>
      </c>
    </row>
    <row r="48" spans="1:6" s="131" customFormat="1" ht="162.75" customHeight="1" x14ac:dyDescent="0.25">
      <c r="A48" s="227"/>
      <c r="B48" s="130" t="s">
        <v>19</v>
      </c>
      <c r="C48" s="130">
        <f>общие!D277</f>
        <v>1992.4</v>
      </c>
      <c r="D48" s="130">
        <f>общие!E277</f>
        <v>1992.4</v>
      </c>
      <c r="E48" s="122">
        <f t="shared" si="6"/>
        <v>100</v>
      </c>
      <c r="F48" s="229"/>
    </row>
    <row r="49" spans="1:6" ht="22.5" customHeight="1" x14ac:dyDescent="0.25">
      <c r="A49" s="217" t="s">
        <v>351</v>
      </c>
      <c r="B49" s="120" t="s">
        <v>131</v>
      </c>
      <c r="C49" s="121">
        <f>общие!D286</f>
        <v>16916.5</v>
      </c>
      <c r="D49" s="121">
        <f>общие!E286</f>
        <v>16916.5</v>
      </c>
      <c r="E49" s="122">
        <f t="shared" si="6"/>
        <v>100</v>
      </c>
      <c r="F49" s="213" t="str">
        <f>общие!G286</f>
        <v xml:space="preserve"> выполнено благоустройство общественной территорий по адресу: г. Темрюк, парк им. Куемжиева (на общую сумму 20490,0 тыс. рублей). Заключен муниципальный контракт 25.03.2022 года, на общую сумму 13603,5 тыс.руб., срок выполнения работ - с даты заключения контракта по 31 октября 2022 года, со сроком полного исполнения обязательств по контракту по 30.12.2022 года. Контракт расторгнут 29.07.2022 года на сумму 13302,2 тыс. рублей. Заключен муниципальный контракт 19.08.2022 года, на общую сумму 21 528,4 тыс.руб., срок выполнения работ - с даты заключения контракта по 31 октября 2022 года, со сроком полного исполнения обязательств по контрактк по 15.12.2022 года. Работы выполнены 31.10.2022 года. Контракт расторгнут 29.11.2022 года на сумму 1339,7 тыс. рублей</v>
      </c>
    </row>
    <row r="50" spans="1:6" ht="22.5" customHeight="1" x14ac:dyDescent="0.25">
      <c r="A50" s="217"/>
      <c r="B50" s="120" t="s">
        <v>18</v>
      </c>
      <c r="C50" s="121">
        <f>общие!D287</f>
        <v>704.9</v>
      </c>
      <c r="D50" s="121">
        <f>общие!E287</f>
        <v>704.9</v>
      </c>
      <c r="E50" s="122">
        <f t="shared" si="6"/>
        <v>100</v>
      </c>
      <c r="F50" s="213"/>
    </row>
    <row r="51" spans="1:6" ht="178.5" customHeight="1" x14ac:dyDescent="0.25">
      <c r="A51" s="217"/>
      <c r="B51" s="120" t="s">
        <v>19</v>
      </c>
      <c r="C51" s="121">
        <f>общие!D288</f>
        <v>2868.6</v>
      </c>
      <c r="D51" s="121">
        <f>общие!E288</f>
        <v>2868.6</v>
      </c>
      <c r="E51" s="122">
        <f t="shared" si="6"/>
        <v>100</v>
      </c>
      <c r="F51" s="213"/>
    </row>
    <row r="52" spans="1:6" s="125" customFormat="1" ht="20.25" customHeight="1" x14ac:dyDescent="0.25">
      <c r="A52" s="211" t="s">
        <v>111</v>
      </c>
      <c r="B52" s="127" t="s">
        <v>91</v>
      </c>
      <c r="C52" s="128">
        <f>C49+C50+C51+C47+C48</f>
        <v>32942.5</v>
      </c>
      <c r="D52" s="128">
        <f>D49+D50+D51+D47+D48</f>
        <v>32942.5</v>
      </c>
      <c r="E52" s="129">
        <f>D52/C52*100</f>
        <v>100</v>
      </c>
      <c r="F52" s="212"/>
    </row>
    <row r="53" spans="1:6" s="125" customFormat="1" ht="20.25" customHeight="1" x14ac:dyDescent="0.25">
      <c r="A53" s="211"/>
      <c r="B53" s="127" t="s">
        <v>131</v>
      </c>
      <c r="C53" s="128">
        <f t="shared" ref="C53" si="7">C49</f>
        <v>16916.5</v>
      </c>
      <c r="D53" s="128">
        <f t="shared" ref="D53" si="8">D49</f>
        <v>16916.5</v>
      </c>
      <c r="E53" s="129">
        <f t="shared" ref="E53:E55" si="9">D53/C53*100</f>
        <v>100</v>
      </c>
      <c r="F53" s="212"/>
    </row>
    <row r="54" spans="1:6" s="125" customFormat="1" ht="20.25" customHeight="1" x14ac:dyDescent="0.25">
      <c r="A54" s="211"/>
      <c r="B54" s="127" t="s">
        <v>18</v>
      </c>
      <c r="C54" s="128">
        <f>C50+C47</f>
        <v>11165</v>
      </c>
      <c r="D54" s="128">
        <f>D50+D47</f>
        <v>11165</v>
      </c>
      <c r="E54" s="129">
        <f t="shared" si="9"/>
        <v>100</v>
      </c>
      <c r="F54" s="212"/>
    </row>
    <row r="55" spans="1:6" s="125" customFormat="1" ht="20.25" customHeight="1" x14ac:dyDescent="0.25">
      <c r="A55" s="211"/>
      <c r="B55" s="127" t="s">
        <v>19</v>
      </c>
      <c r="C55" s="128">
        <f>C51+C48</f>
        <v>4861</v>
      </c>
      <c r="D55" s="128">
        <f>D51+D48</f>
        <v>4861</v>
      </c>
      <c r="E55" s="129">
        <f t="shared" si="9"/>
        <v>100</v>
      </c>
      <c r="F55" s="212"/>
    </row>
    <row r="56" spans="1:6" s="125" customFormat="1" ht="24" customHeight="1" x14ac:dyDescent="0.25">
      <c r="A56" s="210" t="s">
        <v>350</v>
      </c>
      <c r="B56" s="210"/>
      <c r="C56" s="210"/>
      <c r="D56" s="210"/>
      <c r="E56" s="210"/>
      <c r="F56" s="210"/>
    </row>
    <row r="57" spans="1:6" s="131" customFormat="1" ht="55.5" customHeight="1" x14ac:dyDescent="0.25">
      <c r="A57" s="132" t="s">
        <v>25</v>
      </c>
      <c r="B57" s="130" t="s">
        <v>18</v>
      </c>
      <c r="C57" s="130">
        <f>общие!D197</f>
        <v>1700</v>
      </c>
      <c r="D57" s="130">
        <f>общие!E197</f>
        <v>1700</v>
      </c>
      <c r="E57" s="122">
        <f>D57/C57*100</f>
        <v>100</v>
      </c>
      <c r="F57" s="130" t="str">
        <f>общие!G197</f>
        <v xml:space="preserve">выполнен покос травы на территории поселения, приобретены: остановки (6 шт.), бензокосилка (1 шт.), бензопила (1 шт.), триммер (1 шт.) </v>
      </c>
    </row>
    <row r="58" spans="1:6" s="131" customFormat="1" ht="24.75" customHeight="1" x14ac:dyDescent="0.25">
      <c r="A58" s="132" t="s">
        <v>368</v>
      </c>
      <c r="B58" s="130" t="s">
        <v>18</v>
      </c>
      <c r="C58" s="130">
        <f>общие!D219</f>
        <v>531.1</v>
      </c>
      <c r="D58" s="130">
        <f>общие!E219</f>
        <v>531.1</v>
      </c>
      <c r="E58" s="122">
        <f>D58/C58*100</f>
        <v>100</v>
      </c>
      <c r="F58" s="130" t="str">
        <f>общие!G219</f>
        <v xml:space="preserve">         приобретен парклета в пос. Сенной</v>
      </c>
    </row>
    <row r="59" spans="1:6" s="131" customFormat="1" ht="38.25" customHeight="1" x14ac:dyDescent="0.25">
      <c r="A59" s="132" t="s">
        <v>372</v>
      </c>
      <c r="B59" s="130" t="s">
        <v>18</v>
      </c>
      <c r="C59" s="130">
        <f>общие!D224</f>
        <v>212.5</v>
      </c>
      <c r="D59" s="130">
        <f>общие!E224</f>
        <v>212.5</v>
      </c>
      <c r="E59" s="122">
        <f>D59/C59*100</f>
        <v>100</v>
      </c>
      <c r="F59" s="130" t="str">
        <f>общие!G224</f>
        <v xml:space="preserve">приобретены лавочки с навесом и урной  (2 шт.) с последующей установкой в ст.Тамань по ул.Мичурина </v>
      </c>
    </row>
    <row r="60" spans="1:6" s="125" customFormat="1" ht="21.75" customHeight="1" x14ac:dyDescent="0.25">
      <c r="A60" s="214" t="s">
        <v>33</v>
      </c>
      <c r="B60" s="120" t="s">
        <v>131</v>
      </c>
      <c r="C60" s="121">
        <f>общие!D352</f>
        <v>719.6</v>
      </c>
      <c r="D60" s="121">
        <f>общие!E352</f>
        <v>636.6</v>
      </c>
      <c r="E60" s="122">
        <f>D60/C60*100</f>
        <v>88.465814341300714</v>
      </c>
      <c r="F60" s="213" t="str">
        <f>общие!G352</f>
        <v xml:space="preserve">выполнено восстановление 1 воинского захоронения (восстановление (ремонт, благоустройство) воинского захоронения "Братская могила 102 советских воинов, погибших в боях с фашистскими захватчиками, 1942-1943 годы, г. Темрюк, воинское кладбище (на общую сумму 861,8 тыс. рублей). Муниципальный контракт заключен 14.04.2022 года на сумму 969,0 тыс. рублей, расторгнут 30.06.2022 года на сумму 107,2 тыс. рублей. Работы выполнены с нарушением срока- 18.05.2022 года. В результате проведенных процедур торгов сложилась экономия средств в сумме 0,5 тыс. рублей, из них за счет средств федерального бюджета - 0,4 тыс. рублей, краевого бюджета  -  0,1 тыс. рублей. Доп. соглашение на уменьшение ЛБО заключено 12.07.2022 года. Кассовое освоение средств произведено в размере 100% от суммы соглашения, Министерством топливно-энергетического комплекса и жилищно-коммунального хозяйства Краснодарского края не уменьшены лимиты бюджетных обязательств согласно дополнительного соглашения                                             </v>
      </c>
    </row>
    <row r="61" spans="1:6" s="125" customFormat="1" ht="21.75" customHeight="1" x14ac:dyDescent="0.25">
      <c r="A61" s="215"/>
      <c r="B61" s="120" t="s">
        <v>18</v>
      </c>
      <c r="C61" s="121">
        <f>общие!D353</f>
        <v>202.9</v>
      </c>
      <c r="D61" s="121">
        <f>общие!E353</f>
        <v>182.1</v>
      </c>
      <c r="E61" s="122">
        <f t="shared" ref="E61:E62" si="10">D61/C61*100</f>
        <v>89.748644652538189</v>
      </c>
      <c r="F61" s="213"/>
    </row>
    <row r="62" spans="1:6" s="125" customFormat="1" ht="239.25" customHeight="1" x14ac:dyDescent="0.25">
      <c r="A62" s="215"/>
      <c r="B62" s="120" t="s">
        <v>19</v>
      </c>
      <c r="C62" s="121">
        <f>общие!D354</f>
        <v>48.6</v>
      </c>
      <c r="D62" s="121">
        <f>общие!E354</f>
        <v>43.1</v>
      </c>
      <c r="E62" s="122">
        <f t="shared" si="10"/>
        <v>88.68312757201646</v>
      </c>
      <c r="F62" s="213"/>
    </row>
    <row r="63" spans="1:6" s="125" customFormat="1" ht="93.75" customHeight="1" x14ac:dyDescent="0.25">
      <c r="A63" s="216"/>
      <c r="B63" s="120" t="s">
        <v>18</v>
      </c>
      <c r="C63" s="121">
        <f>общие!D155</f>
        <v>318.7</v>
      </c>
      <c r="D63" s="121">
        <f>общие!E155</f>
        <v>318.7</v>
      </c>
      <c r="E63" s="122">
        <f>D63/C63*100</f>
        <v>100</v>
      </c>
      <c r="F63" s="120" t="str">
        <f>общие!G155</f>
        <v xml:space="preserve">приобретены лотки и плиты для ремонта ливневой канализации (по 28 шт. каждого) (на общую сумму 318,0 тыс.рублей). Муниципальный контракт на приобретение асфальтобетонной смеси (0,11 т) от 29.08.2022 года на сумму 2189,2 тыс. руб. (из них 2188,5 тыс. руб. собственные средства поселения), исполнен, 0,7 тыс. рублей освоены)                         </v>
      </c>
    </row>
    <row r="64" spans="1:6" s="125" customFormat="1" ht="20.25" customHeight="1" x14ac:dyDescent="0.25">
      <c r="A64" s="211" t="s">
        <v>111</v>
      </c>
      <c r="B64" s="127" t="s">
        <v>91</v>
      </c>
      <c r="C64" s="128">
        <f>C60+C61+C62+C58+C59+C57+C63</f>
        <v>3733.3999999999996</v>
      </c>
      <c r="D64" s="128">
        <f>D60+D61+D62+D58+D59+D57+D63</f>
        <v>3624.1</v>
      </c>
      <c r="E64" s="129">
        <f>D64/C64*100</f>
        <v>97.072373707612371</v>
      </c>
      <c r="F64" s="212"/>
    </row>
    <row r="65" spans="1:6" s="125" customFormat="1" ht="20.25" customHeight="1" x14ac:dyDescent="0.25">
      <c r="A65" s="211"/>
      <c r="B65" s="127" t="s">
        <v>131</v>
      </c>
      <c r="C65" s="128">
        <f>C60</f>
        <v>719.6</v>
      </c>
      <c r="D65" s="128">
        <f>D60</f>
        <v>636.6</v>
      </c>
      <c r="E65" s="129">
        <f>D65/C65*100</f>
        <v>88.465814341300714</v>
      </c>
      <c r="F65" s="212"/>
    </row>
    <row r="66" spans="1:6" s="125" customFormat="1" ht="20.25" customHeight="1" x14ac:dyDescent="0.25">
      <c r="A66" s="211"/>
      <c r="B66" s="127" t="s">
        <v>18</v>
      </c>
      <c r="C66" s="128">
        <f>C61+C58+C59+C57+C63</f>
        <v>2965.2</v>
      </c>
      <c r="D66" s="128">
        <f>D61+D58+D59+D57+D63</f>
        <v>2944.3999999999996</v>
      </c>
      <c r="E66" s="129">
        <f>D66/C66*100</f>
        <v>99.298529610144342</v>
      </c>
      <c r="F66" s="212"/>
    </row>
    <row r="67" spans="1:6" s="125" customFormat="1" ht="20.25" customHeight="1" x14ac:dyDescent="0.25">
      <c r="A67" s="211"/>
      <c r="B67" s="127" t="s">
        <v>19</v>
      </c>
      <c r="C67" s="128">
        <f>C62</f>
        <v>48.6</v>
      </c>
      <c r="D67" s="128">
        <f>D62</f>
        <v>43.1</v>
      </c>
      <c r="E67" s="129">
        <f>D67/C67*100</f>
        <v>88.68312757201646</v>
      </c>
      <c r="F67" s="212"/>
    </row>
    <row r="68" spans="1:6" s="125" customFormat="1" ht="20.25" customHeight="1" x14ac:dyDescent="0.25">
      <c r="A68" s="210" t="s">
        <v>380</v>
      </c>
      <c r="B68" s="210"/>
      <c r="C68" s="210"/>
      <c r="D68" s="210"/>
      <c r="E68" s="210"/>
      <c r="F68" s="210"/>
    </row>
    <row r="69" spans="1:6" s="125" customFormat="1" ht="20.25" customHeight="1" x14ac:dyDescent="0.25">
      <c r="A69" s="214" t="s">
        <v>33</v>
      </c>
      <c r="B69" s="120" t="s">
        <v>18</v>
      </c>
      <c r="C69" s="121">
        <f>общие!D125</f>
        <v>2028.5</v>
      </c>
      <c r="D69" s="121">
        <f>общие!E125</f>
        <v>2028.5</v>
      </c>
      <c r="E69" s="122">
        <f t="shared" ref="E69:E70" si="11">D69/C69*100</f>
        <v>100</v>
      </c>
      <c r="F69" s="223" t="str">
        <f>общие!G125</f>
        <v xml:space="preserve">выполнено строительство КТПН-250 кВА, ул. Привольная, строительство ВЛЗ-10 кВ от фидера Т-7, ул. Бувина-Семеноводческий (инв.№ 160) опора №181/10 до проектируемой КТПН, г.Темрюк, количество обеспечиваемых инженерной инфраструктурой земельных участков, находящихся в муниципальной собственности, предоставляемых (предоставленных) семьям, имеющим трех и более детей - 200 шт. (на общую сумму 2466,1 тыс. рублей, из них 330,8 тыс. рублей дополнительно выделены за счет средств местного бюджета, которые не предусмотрены соглашением о выделении поселению субсидии).  Муниципальный контракт заключен 15.10.2021 года, на общую сумму 2507,9 тыс. рублей (из них 372,6 тыс. рублей - собственные средства), расторгнут 27.09.2022 года на сумму 41,8 тыс. рублей (за счет собственных средств). Работы выполнены  с нарушением срока - 18.07.2022 года по причине наступления неблагоприятных погодных условий, вызванных чрезвычайной ситуацией 13 августа 2021 года, строительная площадка, на которой запланировано осуществление строительства объекта, была подтоплена, на данной территории постоянно велись работы по откачке поверхностных и грунтовых вод, что не позволяло работать строительной технике и усложняло проведение строительно-монтажных работ на объекте </v>
      </c>
    </row>
    <row r="70" spans="1:6" s="125" customFormat="1" ht="352.5" customHeight="1" x14ac:dyDescent="0.25">
      <c r="A70" s="216"/>
      <c r="B70" s="120" t="s">
        <v>19</v>
      </c>
      <c r="C70" s="121">
        <f>общие!D126</f>
        <v>106.8</v>
      </c>
      <c r="D70" s="121">
        <f>общие!E126</f>
        <v>106.8</v>
      </c>
      <c r="E70" s="122">
        <f t="shared" si="11"/>
        <v>100</v>
      </c>
      <c r="F70" s="225"/>
    </row>
    <row r="71" spans="1:6" s="125" customFormat="1" ht="20.25" customHeight="1" x14ac:dyDescent="0.25">
      <c r="A71" s="211" t="s">
        <v>111</v>
      </c>
      <c r="B71" s="127" t="s">
        <v>91</v>
      </c>
      <c r="C71" s="128">
        <f>C69+C70</f>
        <v>2135.3000000000002</v>
      </c>
      <c r="D71" s="128">
        <f>D69+D70</f>
        <v>2135.3000000000002</v>
      </c>
      <c r="E71" s="129">
        <f>D71/C71*100</f>
        <v>100</v>
      </c>
      <c r="F71" s="223"/>
    </row>
    <row r="72" spans="1:6" s="125" customFormat="1" ht="20.25" customHeight="1" x14ac:dyDescent="0.25">
      <c r="A72" s="211"/>
      <c r="B72" s="127" t="s">
        <v>131</v>
      </c>
      <c r="C72" s="128">
        <f t="shared" ref="C72:D74" si="12">C68</f>
        <v>0</v>
      </c>
      <c r="D72" s="128">
        <f t="shared" si="12"/>
        <v>0</v>
      </c>
      <c r="E72" s="129">
        <v>0</v>
      </c>
      <c r="F72" s="224"/>
    </row>
    <row r="73" spans="1:6" s="125" customFormat="1" ht="20.25" customHeight="1" x14ac:dyDescent="0.25">
      <c r="A73" s="211"/>
      <c r="B73" s="127" t="s">
        <v>18</v>
      </c>
      <c r="C73" s="128">
        <f t="shared" si="12"/>
        <v>2028.5</v>
      </c>
      <c r="D73" s="128">
        <f t="shared" si="12"/>
        <v>2028.5</v>
      </c>
      <c r="E73" s="129">
        <f>D73/C73*100</f>
        <v>100</v>
      </c>
      <c r="F73" s="224"/>
    </row>
    <row r="74" spans="1:6" s="125" customFormat="1" ht="20.25" customHeight="1" x14ac:dyDescent="0.25">
      <c r="A74" s="211"/>
      <c r="B74" s="127" t="s">
        <v>19</v>
      </c>
      <c r="C74" s="128">
        <f t="shared" si="12"/>
        <v>106.8</v>
      </c>
      <c r="D74" s="128">
        <f t="shared" si="12"/>
        <v>106.8</v>
      </c>
      <c r="E74" s="129">
        <f>D74/C74*100</f>
        <v>100</v>
      </c>
      <c r="F74" s="225"/>
    </row>
    <row r="75" spans="1:6" s="125" customFormat="1" ht="18.75" customHeight="1" x14ac:dyDescent="0.25">
      <c r="A75" s="211" t="s">
        <v>112</v>
      </c>
      <c r="B75" s="127" t="s">
        <v>91</v>
      </c>
      <c r="C75" s="128">
        <f t="shared" ref="C75:D78" si="13">C14+C24+C33+C42+C52+C64+C71</f>
        <v>184891.99999999997</v>
      </c>
      <c r="D75" s="128">
        <f t="shared" si="13"/>
        <v>155496.99999999997</v>
      </c>
      <c r="E75" s="129">
        <f t="shared" ref="E75:E78" si="14">D75/C75*100</f>
        <v>84.101529541570201</v>
      </c>
      <c r="F75" s="221"/>
    </row>
    <row r="76" spans="1:6" s="125" customFormat="1" ht="20.25" customHeight="1" x14ac:dyDescent="0.25">
      <c r="A76" s="211"/>
      <c r="B76" s="127" t="s">
        <v>131</v>
      </c>
      <c r="C76" s="128">
        <f t="shared" si="13"/>
        <v>112190</v>
      </c>
      <c r="D76" s="128">
        <f t="shared" si="13"/>
        <v>96002.7</v>
      </c>
      <c r="E76" s="129">
        <f t="shared" si="14"/>
        <v>85.57153043943309</v>
      </c>
      <c r="F76" s="221"/>
    </row>
    <row r="77" spans="1:6" s="125" customFormat="1" ht="20.25" customHeight="1" x14ac:dyDescent="0.25">
      <c r="A77" s="211"/>
      <c r="B77" s="127" t="s">
        <v>18</v>
      </c>
      <c r="C77" s="128">
        <f t="shared" si="13"/>
        <v>57846.700000000004</v>
      </c>
      <c r="D77" s="128">
        <f t="shared" si="13"/>
        <v>45978.5</v>
      </c>
      <c r="E77" s="129">
        <f t="shared" si="14"/>
        <v>79.48335860126852</v>
      </c>
      <c r="F77" s="221"/>
    </row>
    <row r="78" spans="1:6" s="125" customFormat="1" ht="20.25" customHeight="1" x14ac:dyDescent="0.25">
      <c r="A78" s="211"/>
      <c r="B78" s="127" t="s">
        <v>19</v>
      </c>
      <c r="C78" s="128">
        <f t="shared" si="13"/>
        <v>14855.3</v>
      </c>
      <c r="D78" s="128">
        <f t="shared" si="13"/>
        <v>13515.8</v>
      </c>
      <c r="E78" s="129">
        <f t="shared" si="14"/>
        <v>90.983016162581706</v>
      </c>
      <c r="F78" s="221"/>
    </row>
    <row r="79" spans="1:6" ht="21" customHeight="1" x14ac:dyDescent="0.25">
      <c r="A79" s="222" t="s">
        <v>192</v>
      </c>
      <c r="B79" s="222"/>
      <c r="C79" s="222"/>
      <c r="D79" s="222"/>
      <c r="E79" s="222"/>
      <c r="F79" s="222"/>
    </row>
    <row r="80" spans="1:6" s="131" customFormat="1" ht="18.75" customHeight="1" x14ac:dyDescent="0.25">
      <c r="A80" s="217" t="s">
        <v>1</v>
      </c>
      <c r="B80" s="133" t="s">
        <v>131</v>
      </c>
      <c r="C80" s="134">
        <v>0</v>
      </c>
      <c r="D80" s="134">
        <v>0</v>
      </c>
      <c r="E80" s="122">
        <v>0</v>
      </c>
      <c r="F80" s="218"/>
    </row>
    <row r="81" spans="1:6" ht="18.75" customHeight="1" x14ac:dyDescent="0.25">
      <c r="A81" s="217"/>
      <c r="B81" s="120" t="s">
        <v>18</v>
      </c>
      <c r="C81" s="135">
        <v>0</v>
      </c>
      <c r="D81" s="135">
        <v>0</v>
      </c>
      <c r="E81" s="122">
        <v>0</v>
      </c>
      <c r="F81" s="218"/>
    </row>
    <row r="82" spans="1:6" ht="18.75" customHeight="1" x14ac:dyDescent="0.25">
      <c r="A82" s="217"/>
      <c r="B82" s="120" t="s">
        <v>19</v>
      </c>
      <c r="C82" s="135">
        <v>0</v>
      </c>
      <c r="D82" s="135">
        <v>0</v>
      </c>
      <c r="E82" s="122">
        <v>0</v>
      </c>
      <c r="F82" s="218"/>
    </row>
    <row r="83" spans="1:6" s="139" customFormat="1" ht="18.75" customHeight="1" x14ac:dyDescent="0.25">
      <c r="A83" s="217"/>
      <c r="B83" s="136" t="s">
        <v>21</v>
      </c>
      <c r="C83" s="137">
        <f>C81+C82+C80</f>
        <v>0</v>
      </c>
      <c r="D83" s="137">
        <f>D81+D82+D80</f>
        <v>0</v>
      </c>
      <c r="E83" s="138">
        <v>0</v>
      </c>
      <c r="F83" s="218"/>
    </row>
    <row r="84" spans="1:6" ht="18.75" customHeight="1" x14ac:dyDescent="0.25">
      <c r="A84" s="217" t="s">
        <v>0</v>
      </c>
      <c r="B84" s="120" t="s">
        <v>131</v>
      </c>
      <c r="C84" s="135">
        <v>0</v>
      </c>
      <c r="D84" s="135">
        <v>0</v>
      </c>
      <c r="E84" s="122">
        <v>0</v>
      </c>
      <c r="F84" s="213"/>
    </row>
    <row r="85" spans="1:6" ht="18.75" customHeight="1" x14ac:dyDescent="0.25">
      <c r="A85" s="217"/>
      <c r="B85" s="120" t="s">
        <v>18</v>
      </c>
      <c r="C85" s="135">
        <v>0</v>
      </c>
      <c r="D85" s="135">
        <v>0</v>
      </c>
      <c r="E85" s="122">
        <v>0</v>
      </c>
      <c r="F85" s="213"/>
    </row>
    <row r="86" spans="1:6" ht="18.75" customHeight="1" x14ac:dyDescent="0.25">
      <c r="A86" s="217"/>
      <c r="B86" s="120" t="s">
        <v>19</v>
      </c>
      <c r="C86" s="135">
        <v>0</v>
      </c>
      <c r="D86" s="135">
        <v>0</v>
      </c>
      <c r="E86" s="122">
        <v>0</v>
      </c>
      <c r="F86" s="213"/>
    </row>
    <row r="87" spans="1:6" s="139" customFormat="1" ht="18.75" customHeight="1" x14ac:dyDescent="0.25">
      <c r="A87" s="217"/>
      <c r="B87" s="136" t="s">
        <v>21</v>
      </c>
      <c r="C87" s="137">
        <f>C84+C86+C85</f>
        <v>0</v>
      </c>
      <c r="D87" s="137">
        <f>D84+D86+D85</f>
        <v>0</v>
      </c>
      <c r="E87" s="138">
        <v>0</v>
      </c>
      <c r="F87" s="213"/>
    </row>
    <row r="88" spans="1:6" s="131" customFormat="1" ht="18.75" customHeight="1" x14ac:dyDescent="0.25">
      <c r="A88" s="217" t="s">
        <v>2</v>
      </c>
      <c r="B88" s="120" t="s">
        <v>131</v>
      </c>
      <c r="C88" s="135">
        <v>0</v>
      </c>
      <c r="D88" s="135">
        <v>0</v>
      </c>
      <c r="E88" s="122">
        <v>0</v>
      </c>
      <c r="F88" s="218"/>
    </row>
    <row r="89" spans="1:6" ht="18.75" customHeight="1" x14ac:dyDescent="0.25">
      <c r="A89" s="217"/>
      <c r="B89" s="120" t="s">
        <v>18</v>
      </c>
      <c r="C89" s="135">
        <f>C19+C47+C57</f>
        <v>34046.300000000003</v>
      </c>
      <c r="D89" s="135">
        <f>D19+D47+D57</f>
        <v>34046.300000000003</v>
      </c>
      <c r="E89" s="122">
        <f t="shared" ref="E89:E126" si="15">D89/C89*100</f>
        <v>100</v>
      </c>
      <c r="F89" s="218"/>
    </row>
    <row r="90" spans="1:6" ht="18.75" customHeight="1" x14ac:dyDescent="0.25">
      <c r="A90" s="217"/>
      <c r="B90" s="120" t="s">
        <v>19</v>
      </c>
      <c r="C90" s="135">
        <f>C20+C48</f>
        <v>3639.7</v>
      </c>
      <c r="D90" s="135">
        <f>D20+D48</f>
        <v>3639.7</v>
      </c>
      <c r="E90" s="122">
        <f t="shared" si="15"/>
        <v>100</v>
      </c>
      <c r="F90" s="218"/>
    </row>
    <row r="91" spans="1:6" s="139" customFormat="1" ht="18.75" customHeight="1" x14ac:dyDescent="0.25">
      <c r="A91" s="217"/>
      <c r="B91" s="136" t="s">
        <v>21</v>
      </c>
      <c r="C91" s="137">
        <f>C88+C90+C89</f>
        <v>37686</v>
      </c>
      <c r="D91" s="137">
        <f>D88+D90+D89</f>
        <v>37686</v>
      </c>
      <c r="E91" s="138">
        <f>D91/C91*100</f>
        <v>100</v>
      </c>
      <c r="F91" s="218"/>
    </row>
    <row r="92" spans="1:6" ht="18.75" customHeight="1" x14ac:dyDescent="0.25">
      <c r="A92" s="217" t="s">
        <v>3</v>
      </c>
      <c r="B92" s="120" t="s">
        <v>131</v>
      </c>
      <c r="C92" s="135">
        <v>0</v>
      </c>
      <c r="D92" s="135">
        <v>0</v>
      </c>
      <c r="E92" s="122">
        <v>0</v>
      </c>
      <c r="F92" s="213"/>
    </row>
    <row r="93" spans="1:6" ht="18.75" customHeight="1" x14ac:dyDescent="0.25">
      <c r="A93" s="217"/>
      <c r="B93" s="120" t="s">
        <v>18</v>
      </c>
      <c r="C93" s="135">
        <v>0</v>
      </c>
      <c r="D93" s="135">
        <v>0</v>
      </c>
      <c r="E93" s="122">
        <v>0</v>
      </c>
      <c r="F93" s="213"/>
    </row>
    <row r="94" spans="1:6" ht="18.75" customHeight="1" x14ac:dyDescent="0.25">
      <c r="A94" s="217"/>
      <c r="B94" s="120" t="s">
        <v>19</v>
      </c>
      <c r="C94" s="135">
        <v>0</v>
      </c>
      <c r="D94" s="135">
        <v>0</v>
      </c>
      <c r="E94" s="122">
        <v>0</v>
      </c>
      <c r="F94" s="213"/>
    </row>
    <row r="95" spans="1:6" s="139" customFormat="1" ht="18.75" customHeight="1" x14ac:dyDescent="0.25">
      <c r="A95" s="217"/>
      <c r="B95" s="136" t="s">
        <v>21</v>
      </c>
      <c r="C95" s="137">
        <f>C92+C93+C94</f>
        <v>0</v>
      </c>
      <c r="D95" s="137">
        <f>D92+D93+D94</f>
        <v>0</v>
      </c>
      <c r="E95" s="138">
        <v>0</v>
      </c>
      <c r="F95" s="213"/>
    </row>
    <row r="96" spans="1:6" ht="18.75" customHeight="1" x14ac:dyDescent="0.25">
      <c r="A96" s="217" t="s">
        <v>8</v>
      </c>
      <c r="B96" s="120" t="s">
        <v>131</v>
      </c>
      <c r="C96" s="135">
        <v>0</v>
      </c>
      <c r="D96" s="135">
        <v>0</v>
      </c>
      <c r="E96" s="122">
        <v>0</v>
      </c>
      <c r="F96" s="213"/>
    </row>
    <row r="97" spans="1:6" ht="18.75" customHeight="1" x14ac:dyDescent="0.25">
      <c r="A97" s="217"/>
      <c r="B97" s="120" t="s">
        <v>18</v>
      </c>
      <c r="C97" s="135">
        <f>C40</f>
        <v>1055.8</v>
      </c>
      <c r="D97" s="135">
        <f>D40</f>
        <v>1055.8</v>
      </c>
      <c r="E97" s="122">
        <f t="shared" si="15"/>
        <v>100</v>
      </c>
      <c r="F97" s="213"/>
    </row>
    <row r="98" spans="1:6" ht="18.75" customHeight="1" x14ac:dyDescent="0.25">
      <c r="A98" s="217"/>
      <c r="B98" s="120" t="s">
        <v>19</v>
      </c>
      <c r="C98" s="135">
        <f>C41</f>
        <v>400.2</v>
      </c>
      <c r="D98" s="135">
        <f>D41</f>
        <v>400.2</v>
      </c>
      <c r="E98" s="122">
        <f t="shared" si="15"/>
        <v>100</v>
      </c>
      <c r="F98" s="213"/>
    </row>
    <row r="99" spans="1:6" s="139" customFormat="1" ht="18.75" customHeight="1" x14ac:dyDescent="0.25">
      <c r="A99" s="217"/>
      <c r="B99" s="136" t="s">
        <v>21</v>
      </c>
      <c r="C99" s="137">
        <f>C96+C97+C98</f>
        <v>1456</v>
      </c>
      <c r="D99" s="137">
        <f>D96+D97+D98</f>
        <v>1456</v>
      </c>
      <c r="E99" s="138">
        <f>D99/C99*100</f>
        <v>100</v>
      </c>
      <c r="F99" s="213"/>
    </row>
    <row r="100" spans="1:6" ht="18.75" customHeight="1" x14ac:dyDescent="0.25">
      <c r="A100" s="217" t="s">
        <v>9</v>
      </c>
      <c r="B100" s="120" t="s">
        <v>131</v>
      </c>
      <c r="C100" s="135">
        <f>C21</f>
        <v>2340</v>
      </c>
      <c r="D100" s="135">
        <f>D21</f>
        <v>2340</v>
      </c>
      <c r="E100" s="122">
        <f t="shared" si="15"/>
        <v>100</v>
      </c>
      <c r="F100" s="213"/>
    </row>
    <row r="101" spans="1:6" ht="18.75" customHeight="1" x14ac:dyDescent="0.25">
      <c r="A101" s="217"/>
      <c r="B101" s="120" t="s">
        <v>18</v>
      </c>
      <c r="C101" s="135">
        <f>C22+C38</f>
        <v>2272.6</v>
      </c>
      <c r="D101" s="135">
        <f>D22+D38</f>
        <v>2272.6</v>
      </c>
      <c r="E101" s="122">
        <f t="shared" si="15"/>
        <v>100</v>
      </c>
      <c r="F101" s="213"/>
    </row>
    <row r="102" spans="1:6" ht="18.75" customHeight="1" x14ac:dyDescent="0.25">
      <c r="A102" s="217"/>
      <c r="B102" s="120" t="s">
        <v>19</v>
      </c>
      <c r="C102" s="135">
        <f>C23+C39</f>
        <v>1346.6</v>
      </c>
      <c r="D102" s="135">
        <f>D23+D39</f>
        <v>1327</v>
      </c>
      <c r="E102" s="122">
        <f t="shared" si="15"/>
        <v>98.544482400118824</v>
      </c>
      <c r="F102" s="213"/>
    </row>
    <row r="103" spans="1:6" s="139" customFormat="1" ht="18.75" customHeight="1" x14ac:dyDescent="0.25">
      <c r="A103" s="217"/>
      <c r="B103" s="136" t="s">
        <v>21</v>
      </c>
      <c r="C103" s="137">
        <f>C100+C101+C102</f>
        <v>5959.2000000000007</v>
      </c>
      <c r="D103" s="137">
        <f>D100+D101+D102</f>
        <v>5939.6</v>
      </c>
      <c r="E103" s="138">
        <f>D103/C103*100</f>
        <v>99.671096791515637</v>
      </c>
      <c r="F103" s="213"/>
    </row>
    <row r="104" spans="1:6" ht="18.75" customHeight="1" x14ac:dyDescent="0.25">
      <c r="A104" s="217" t="s">
        <v>7</v>
      </c>
      <c r="B104" s="120" t="s">
        <v>131</v>
      </c>
      <c r="C104" s="135">
        <v>0</v>
      </c>
      <c r="D104" s="135">
        <v>0</v>
      </c>
      <c r="E104" s="122">
        <v>0</v>
      </c>
      <c r="F104" s="213"/>
    </row>
    <row r="105" spans="1:6" ht="18.75" customHeight="1" x14ac:dyDescent="0.25">
      <c r="A105" s="217"/>
      <c r="B105" s="120" t="s">
        <v>18</v>
      </c>
      <c r="C105" s="135">
        <f>C29+C31</f>
        <v>10446.200000000001</v>
      </c>
      <c r="D105" s="135">
        <f>D29+D31</f>
        <v>0</v>
      </c>
      <c r="E105" s="122">
        <f t="shared" si="15"/>
        <v>0</v>
      </c>
      <c r="F105" s="213"/>
    </row>
    <row r="106" spans="1:6" ht="18.75" customHeight="1" x14ac:dyDescent="0.25">
      <c r="A106" s="217"/>
      <c r="B106" s="120" t="s">
        <v>19</v>
      </c>
      <c r="C106" s="135">
        <f>C30+C32</f>
        <v>465.3</v>
      </c>
      <c r="D106" s="135">
        <f>D30+D32</f>
        <v>0</v>
      </c>
      <c r="E106" s="122">
        <f t="shared" si="15"/>
        <v>0</v>
      </c>
      <c r="F106" s="213"/>
    </row>
    <row r="107" spans="1:6" s="139" customFormat="1" ht="18.75" customHeight="1" x14ac:dyDescent="0.25">
      <c r="A107" s="217"/>
      <c r="B107" s="136" t="s">
        <v>21</v>
      </c>
      <c r="C107" s="137">
        <f>C104+C105+C106</f>
        <v>10911.5</v>
      </c>
      <c r="D107" s="137">
        <f>D104+D105+D106</f>
        <v>0</v>
      </c>
      <c r="E107" s="138">
        <f>D107/C107*100</f>
        <v>0</v>
      </c>
      <c r="F107" s="213"/>
    </row>
    <row r="108" spans="1:6" ht="18.75" customHeight="1" x14ac:dyDescent="0.25">
      <c r="A108" s="217" t="s">
        <v>4</v>
      </c>
      <c r="B108" s="120" t="s">
        <v>131</v>
      </c>
      <c r="C108" s="135">
        <v>0</v>
      </c>
      <c r="D108" s="135">
        <v>0</v>
      </c>
      <c r="E108" s="122">
        <v>0</v>
      </c>
      <c r="F108" s="213"/>
    </row>
    <row r="109" spans="1:6" ht="18.75" customHeight="1" x14ac:dyDescent="0.25">
      <c r="A109" s="217"/>
      <c r="B109" s="120" t="s">
        <v>18</v>
      </c>
      <c r="C109" s="135">
        <f>C58</f>
        <v>531.1</v>
      </c>
      <c r="D109" s="135">
        <f>D58</f>
        <v>531.1</v>
      </c>
      <c r="E109" s="122">
        <f>D109/C109*100</f>
        <v>100</v>
      </c>
      <c r="F109" s="213"/>
    </row>
    <row r="110" spans="1:6" ht="18.75" customHeight="1" x14ac:dyDescent="0.25">
      <c r="A110" s="217"/>
      <c r="B110" s="120" t="s">
        <v>19</v>
      </c>
      <c r="C110" s="121">
        <v>0</v>
      </c>
      <c r="D110" s="121">
        <v>0</v>
      </c>
      <c r="E110" s="122">
        <v>0</v>
      </c>
      <c r="F110" s="213"/>
    </row>
    <row r="111" spans="1:6" s="139" customFormat="1" ht="18.75" customHeight="1" x14ac:dyDescent="0.25">
      <c r="A111" s="217"/>
      <c r="B111" s="136" t="s">
        <v>21</v>
      </c>
      <c r="C111" s="137">
        <f>C108+C109+C110</f>
        <v>531.1</v>
      </c>
      <c r="D111" s="137">
        <f>D108+D109+D110</f>
        <v>531.1</v>
      </c>
      <c r="E111" s="138">
        <f>D111/C111*100</f>
        <v>100</v>
      </c>
      <c r="F111" s="213"/>
    </row>
    <row r="112" spans="1:6" ht="18.75" customHeight="1" x14ac:dyDescent="0.25">
      <c r="A112" s="217" t="s">
        <v>5</v>
      </c>
      <c r="B112" s="120" t="s">
        <v>131</v>
      </c>
      <c r="C112" s="135">
        <v>0</v>
      </c>
      <c r="D112" s="135">
        <v>0</v>
      </c>
      <c r="E112" s="122">
        <v>0</v>
      </c>
      <c r="F112" s="213"/>
    </row>
    <row r="113" spans="1:6" ht="18.75" customHeight="1" x14ac:dyDescent="0.25">
      <c r="A113" s="217"/>
      <c r="B113" s="120" t="s">
        <v>18</v>
      </c>
      <c r="C113" s="135">
        <v>0</v>
      </c>
      <c r="D113" s="135">
        <v>0</v>
      </c>
      <c r="E113" s="122">
        <v>0</v>
      </c>
      <c r="F113" s="213"/>
    </row>
    <row r="114" spans="1:6" ht="18.75" customHeight="1" x14ac:dyDescent="0.25">
      <c r="A114" s="217"/>
      <c r="B114" s="120" t="s">
        <v>19</v>
      </c>
      <c r="C114" s="135">
        <v>0</v>
      </c>
      <c r="D114" s="135">
        <v>0</v>
      </c>
      <c r="E114" s="122">
        <v>0</v>
      </c>
      <c r="F114" s="213"/>
    </row>
    <row r="115" spans="1:6" s="139" customFormat="1" ht="18.75" customHeight="1" x14ac:dyDescent="0.25">
      <c r="A115" s="217"/>
      <c r="B115" s="136" t="s">
        <v>21</v>
      </c>
      <c r="C115" s="137">
        <f>C112+C113+C114</f>
        <v>0</v>
      </c>
      <c r="D115" s="137">
        <f>D112+D113+D114</f>
        <v>0</v>
      </c>
      <c r="E115" s="138">
        <v>0</v>
      </c>
      <c r="F115" s="213"/>
    </row>
    <row r="116" spans="1:6" ht="18.75" customHeight="1" x14ac:dyDescent="0.25">
      <c r="A116" s="217" t="s">
        <v>6</v>
      </c>
      <c r="B116" s="120" t="s">
        <v>131</v>
      </c>
      <c r="C116" s="135">
        <v>0</v>
      </c>
      <c r="D116" s="135">
        <v>0</v>
      </c>
      <c r="E116" s="122">
        <v>0</v>
      </c>
      <c r="F116" s="213"/>
    </row>
    <row r="117" spans="1:6" ht="18.75" customHeight="1" x14ac:dyDescent="0.25">
      <c r="A117" s="217"/>
      <c r="B117" s="120" t="s">
        <v>18</v>
      </c>
      <c r="C117" s="135">
        <f>C59</f>
        <v>212.5</v>
      </c>
      <c r="D117" s="135">
        <f>D59</f>
        <v>212.5</v>
      </c>
      <c r="E117" s="122">
        <f>D117/C117*100</f>
        <v>100</v>
      </c>
      <c r="F117" s="213"/>
    </row>
    <row r="118" spans="1:6" ht="18.75" customHeight="1" x14ac:dyDescent="0.25">
      <c r="A118" s="217"/>
      <c r="B118" s="120" t="s">
        <v>19</v>
      </c>
      <c r="C118" s="135">
        <v>0</v>
      </c>
      <c r="D118" s="135">
        <v>0</v>
      </c>
      <c r="E118" s="122">
        <v>0</v>
      </c>
      <c r="F118" s="213"/>
    </row>
    <row r="119" spans="1:6" s="139" customFormat="1" ht="18.75" customHeight="1" x14ac:dyDescent="0.25">
      <c r="A119" s="217"/>
      <c r="B119" s="136" t="s">
        <v>21</v>
      </c>
      <c r="C119" s="137">
        <f>C116+C117+C118</f>
        <v>212.5</v>
      </c>
      <c r="D119" s="137">
        <f>D116+D117+D118</f>
        <v>212.5</v>
      </c>
      <c r="E119" s="138">
        <f>D119/C119*100</f>
        <v>100</v>
      </c>
      <c r="F119" s="213"/>
    </row>
    <row r="120" spans="1:6" s="131" customFormat="1" ht="18.75" customHeight="1" x14ac:dyDescent="0.25">
      <c r="A120" s="217" t="s">
        <v>10</v>
      </c>
      <c r="B120" s="133" t="s">
        <v>131</v>
      </c>
      <c r="C120" s="134">
        <v>0</v>
      </c>
      <c r="D120" s="134">
        <v>0</v>
      </c>
      <c r="E120" s="122">
        <v>0</v>
      </c>
      <c r="F120" s="218"/>
    </row>
    <row r="121" spans="1:6" ht="18.75" customHeight="1" x14ac:dyDescent="0.25">
      <c r="A121" s="217"/>
      <c r="B121" s="120" t="s">
        <v>18</v>
      </c>
      <c r="C121" s="135">
        <v>0</v>
      </c>
      <c r="D121" s="135">
        <v>0</v>
      </c>
      <c r="E121" s="122">
        <v>0</v>
      </c>
      <c r="F121" s="218"/>
    </row>
    <row r="122" spans="1:6" ht="18.75" customHeight="1" x14ac:dyDescent="0.25">
      <c r="A122" s="217"/>
      <c r="B122" s="120" t="s">
        <v>19</v>
      </c>
      <c r="C122" s="135">
        <v>0</v>
      </c>
      <c r="D122" s="135">
        <v>0</v>
      </c>
      <c r="E122" s="122">
        <v>0</v>
      </c>
      <c r="F122" s="218"/>
    </row>
    <row r="123" spans="1:6" s="139" customFormat="1" ht="18.75" customHeight="1" x14ac:dyDescent="0.25">
      <c r="A123" s="217"/>
      <c r="B123" s="136" t="s">
        <v>21</v>
      </c>
      <c r="C123" s="137">
        <f>C120+C121+C122</f>
        <v>0</v>
      </c>
      <c r="D123" s="137">
        <f>D120+D121+D122</f>
        <v>0</v>
      </c>
      <c r="E123" s="138">
        <v>0</v>
      </c>
      <c r="F123" s="218"/>
    </row>
    <row r="124" spans="1:6" s="140" customFormat="1" ht="18.75" customHeight="1" x14ac:dyDescent="0.25">
      <c r="A124" s="217" t="s">
        <v>11</v>
      </c>
      <c r="B124" s="133" t="s">
        <v>131</v>
      </c>
      <c r="C124" s="134">
        <f>C5+C8+C49+C60+C11</f>
        <v>109850</v>
      </c>
      <c r="D124" s="134">
        <f>D5+D8+D49+D60+D11</f>
        <v>93662.7</v>
      </c>
      <c r="E124" s="122">
        <f t="shared" si="15"/>
        <v>85.264178425125166</v>
      </c>
      <c r="F124" s="213"/>
    </row>
    <row r="125" spans="1:6" ht="18.75" customHeight="1" x14ac:dyDescent="0.25">
      <c r="A125" s="217"/>
      <c r="B125" s="120" t="s">
        <v>18</v>
      </c>
      <c r="C125" s="134">
        <f>C6+C9+C50+C61+C69+C12+C63</f>
        <v>9282.2000000000007</v>
      </c>
      <c r="D125" s="134">
        <f>D6+D9+D50+D61+D69+D12+D63</f>
        <v>7860.2</v>
      </c>
      <c r="E125" s="122">
        <f t="shared" si="15"/>
        <v>84.680355950098033</v>
      </c>
      <c r="F125" s="213"/>
    </row>
    <row r="126" spans="1:6" ht="18.75" customHeight="1" x14ac:dyDescent="0.25">
      <c r="A126" s="217"/>
      <c r="B126" s="120" t="s">
        <v>19</v>
      </c>
      <c r="C126" s="134">
        <f>C7+C10+C51+C62+C70+C13</f>
        <v>9003.5</v>
      </c>
      <c r="D126" s="134">
        <f>D7+D10+D51+D62+D70+D13</f>
        <v>8148.9000000000005</v>
      </c>
      <c r="E126" s="122">
        <f t="shared" si="15"/>
        <v>90.508135724995839</v>
      </c>
      <c r="F126" s="213"/>
    </row>
    <row r="127" spans="1:6" s="139" customFormat="1" ht="18.75" customHeight="1" x14ac:dyDescent="0.25">
      <c r="A127" s="217"/>
      <c r="B127" s="136" t="s">
        <v>21</v>
      </c>
      <c r="C127" s="137">
        <f>C124+C125+C126</f>
        <v>128135.7</v>
      </c>
      <c r="D127" s="137">
        <f>D124+D125+D126</f>
        <v>109671.79999999999</v>
      </c>
      <c r="E127" s="138">
        <f>D127/C127*100</f>
        <v>85.59035460063042</v>
      </c>
      <c r="F127" s="213"/>
    </row>
    <row r="128" spans="1:6" s="139" customFormat="1" ht="18.75" customHeight="1" x14ac:dyDescent="0.25">
      <c r="A128" s="219" t="s">
        <v>113</v>
      </c>
      <c r="B128" s="141" t="s">
        <v>131</v>
      </c>
      <c r="C128" s="142">
        <f t="shared" ref="C128:D130" si="16">C80+C84+C88+C92+C96+C100+C104+C108+C112+C116+C120+C124</f>
        <v>112190</v>
      </c>
      <c r="D128" s="142">
        <f t="shared" si="16"/>
        <v>96002.7</v>
      </c>
      <c r="E128" s="143">
        <f>D128/C128*100</f>
        <v>85.57153043943309</v>
      </c>
      <c r="F128" s="220"/>
    </row>
    <row r="129" spans="1:6" s="144" customFormat="1" ht="18.75" customHeight="1" x14ac:dyDescent="0.25">
      <c r="A129" s="219"/>
      <c r="B129" s="141" t="s">
        <v>18</v>
      </c>
      <c r="C129" s="142">
        <f t="shared" si="16"/>
        <v>57846.700000000012</v>
      </c>
      <c r="D129" s="142">
        <f t="shared" si="16"/>
        <v>45978.5</v>
      </c>
      <c r="E129" s="143">
        <f>D129/C129*100</f>
        <v>79.483358601268506</v>
      </c>
      <c r="F129" s="220"/>
    </row>
    <row r="130" spans="1:6" s="144" customFormat="1" ht="18.75" customHeight="1" x14ac:dyDescent="0.25">
      <c r="A130" s="219"/>
      <c r="B130" s="141" t="s">
        <v>19</v>
      </c>
      <c r="C130" s="142">
        <f t="shared" si="16"/>
        <v>14855.3</v>
      </c>
      <c r="D130" s="142">
        <f t="shared" si="16"/>
        <v>13515.8</v>
      </c>
      <c r="E130" s="143">
        <f>D130/C130*100</f>
        <v>90.983016162581706</v>
      </c>
      <c r="F130" s="220"/>
    </row>
    <row r="131" spans="1:6" s="144" customFormat="1" ht="18.75" customHeight="1" x14ac:dyDescent="0.25">
      <c r="A131" s="219"/>
      <c r="B131" s="141" t="s">
        <v>21</v>
      </c>
      <c r="C131" s="142">
        <f>C129+C130+C128</f>
        <v>184892</v>
      </c>
      <c r="D131" s="142">
        <f>D129+D130+D128</f>
        <v>155497</v>
      </c>
      <c r="E131" s="143">
        <f>D131/C131*100</f>
        <v>84.101529541570216</v>
      </c>
      <c r="F131" s="220"/>
    </row>
  </sheetData>
  <mergeCells count="76">
    <mergeCell ref="F21:F23"/>
    <mergeCell ref="A21:A23"/>
    <mergeCell ref="A19:A20"/>
    <mergeCell ref="F19:F20"/>
    <mergeCell ref="A60:A63"/>
    <mergeCell ref="A29:A32"/>
    <mergeCell ref="F31:F32"/>
    <mergeCell ref="A68:F68"/>
    <mergeCell ref="A69:A70"/>
    <mergeCell ref="F69:F70"/>
    <mergeCell ref="A40:A41"/>
    <mergeCell ref="A47:A48"/>
    <mergeCell ref="F47:F48"/>
    <mergeCell ref="A71:A74"/>
    <mergeCell ref="F71:F74"/>
    <mergeCell ref="A33:A36"/>
    <mergeCell ref="F33:F36"/>
    <mergeCell ref="F29:F30"/>
    <mergeCell ref="F60:F62"/>
    <mergeCell ref="F49:F51"/>
    <mergeCell ref="A49:A51"/>
    <mergeCell ref="A52:A55"/>
    <mergeCell ref="F52:F55"/>
    <mergeCell ref="A37:F37"/>
    <mergeCell ref="A38:A39"/>
    <mergeCell ref="F38:F39"/>
    <mergeCell ref="A46:F46"/>
    <mergeCell ref="A42:A45"/>
    <mergeCell ref="F42:F45"/>
    <mergeCell ref="A80:A83"/>
    <mergeCell ref="A75:A78"/>
    <mergeCell ref="F75:F78"/>
    <mergeCell ref="A79:F79"/>
    <mergeCell ref="A104:A107"/>
    <mergeCell ref="F104:F107"/>
    <mergeCell ref="A92:A95"/>
    <mergeCell ref="F92:F95"/>
    <mergeCell ref="A96:A99"/>
    <mergeCell ref="A100:A103"/>
    <mergeCell ref="F100:F103"/>
    <mergeCell ref="F96:F99"/>
    <mergeCell ref="A112:A115"/>
    <mergeCell ref="F112:F115"/>
    <mergeCell ref="A88:A91"/>
    <mergeCell ref="A84:A87"/>
    <mergeCell ref="F24:F27"/>
    <mergeCell ref="A56:F56"/>
    <mergeCell ref="A28:F28"/>
    <mergeCell ref="A108:A111"/>
    <mergeCell ref="F108:F111"/>
    <mergeCell ref="A64:A67"/>
    <mergeCell ref="F64:F67"/>
    <mergeCell ref="F80:F83"/>
    <mergeCell ref="F84:F87"/>
    <mergeCell ref="F40:F41"/>
    <mergeCell ref="A24:A27"/>
    <mergeCell ref="F88:F91"/>
    <mergeCell ref="A116:A119"/>
    <mergeCell ref="F116:F119"/>
    <mergeCell ref="A120:A123"/>
    <mergeCell ref="A124:A127"/>
    <mergeCell ref="F120:F123"/>
    <mergeCell ref="F124:F127"/>
    <mergeCell ref="A128:A131"/>
    <mergeCell ref="F128:F131"/>
    <mergeCell ref="A1:F1"/>
    <mergeCell ref="A4:F4"/>
    <mergeCell ref="A14:A17"/>
    <mergeCell ref="A18:F18"/>
    <mergeCell ref="F14:F17"/>
    <mergeCell ref="F5:F7"/>
    <mergeCell ref="F8:F10"/>
    <mergeCell ref="A5:A7"/>
    <mergeCell ref="A8:A10"/>
    <mergeCell ref="F11:F13"/>
    <mergeCell ref="A11:A13"/>
  </mergeCells>
  <pageMargins left="0.78740157480314965" right="0.78740157480314965" top="1.1811023622047245" bottom="0.39370078740157483" header="0.31496062992125984" footer="0.31496062992125984"/>
  <pageSetup paperSize="9" scale="6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СВОД</vt:lpstr>
      <vt:lpstr>общие</vt:lpstr>
      <vt:lpstr>КБ+ софин. МБ</vt:lpstr>
      <vt:lpstr>'КБ+ софин. МБ'!Заголовки_для_печати</vt:lpstr>
      <vt:lpstr>общие!Заголовки_для_печати</vt:lpstr>
      <vt:lpstr>СВОД!Заголовки_для_печати</vt:lpstr>
      <vt:lpstr>'КБ+ софин. МБ'!Область_печати</vt:lpstr>
      <vt:lpstr>общие!Область_печати</vt:lpstr>
      <vt:lpstr>СВОД!Область_печати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Lubnina</dc:creator>
  <cp:lastModifiedBy>OVFK10</cp:lastModifiedBy>
  <cp:lastPrinted>2023-03-03T07:21:07Z</cp:lastPrinted>
  <dcterms:created xsi:type="dcterms:W3CDTF">2012-11-13T08:43:34Z</dcterms:created>
  <dcterms:modified xsi:type="dcterms:W3CDTF">2023-03-07T07:53:29Z</dcterms:modified>
</cp:coreProperties>
</file>