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0" windowWidth="20730" windowHeight="10560" activeTab="0"/>
  </bookViews>
  <sheets>
    <sheet name="2018 год" sheetId="1" r:id="rId1"/>
  </sheets>
  <definedNames>
    <definedName name="_xlnm.Print_Titles" localSheetId="0">'2018 год'!$3:$5</definedName>
    <definedName name="_xlnm.Print_Area" localSheetId="0">'2018 год'!$A$1:$I$112</definedName>
  </definedNames>
  <calcPr fullCalcOnLoad="1"/>
</workbook>
</file>

<file path=xl/sharedStrings.xml><?xml version="1.0" encoding="utf-8"?>
<sst xmlns="http://schemas.openxmlformats.org/spreadsheetml/2006/main" count="151" uniqueCount="126">
  <si>
    <t>№ п/п</t>
  </si>
  <si>
    <t xml:space="preserve"> Государственная программа Краснодарского края "Развитие жилищно-коммунального хозяйства"  в том числе:</t>
  </si>
  <si>
    <t>Государственная программа Краснодарского края "Управление государственными финансами Краснодарского края", в том числе:</t>
  </si>
  <si>
    <t>Государственная  программа Краснодарского края "Развитие образования ", в том числе:</t>
  </si>
  <si>
    <t>Государственная программа Краснодарского края  "Дети Кубани", в том числе:</t>
  </si>
  <si>
    <t>Государственная программа Краснодарского края "Социальная поддержка граждан , в том числе:</t>
  </si>
  <si>
    <t>Государственная программа Краснодарского края "Развитие физической культуры и спорта ", в том числе:</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</si>
  <si>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 в том числе:</t>
  </si>
  <si>
    <t>Информация об участии городского и сельских поселений Темрюкский район в государственных программах</t>
  </si>
  <si>
    <t>Администрация Краснострельского сельского поселения Темрюкского района</t>
  </si>
  <si>
    <t>Государственная  программа Краснодарского края "Развитие культуры", в том числе:</t>
  </si>
  <si>
    <t>Государственная программа Краснодарского края "Развитие физической культуры и спорта",  в том числе:</t>
  </si>
  <si>
    <t xml:space="preserve"> Государственная программа Краснодарского края "Развитие жилищно-коммунального хозяйства", в том числе:</t>
  </si>
  <si>
    <t>Государственная программа Краснодарского края  "Развитие сети автомобильных дорог"  в том числе:</t>
  </si>
  <si>
    <t>Государственная программа Краснодарского края  "Развитие здравоохранения", в том числе:</t>
  </si>
  <si>
    <t>краевой бюджет</t>
  </si>
  <si>
    <t>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</si>
  <si>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Предоставление дополнительной денежной компенсации на усиленное питание доноров крови и (или) ее компонентов</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</si>
  <si>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и технологических случаях зубопротезирования</t>
  </si>
  <si>
    <t xml:space="preserve">Предоставление мер социальной поддержки отдельным группам населения в обеспечении лекарственными препаратами и медицинскими изделиями,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</si>
  <si>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Обеспечение дополнительным профессиональным образованием работников медицинских организаций, подведомственных органам местного самоуправления в Краснодарском крае</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</si>
  <si>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(проведение капитального ремонта спортивных залов муниципальных общеобразовательных организаций, помещений при них, других помещений физкультурно-спортивного назначения, физкультурно-оздоровительных комплексов)</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</si>
  <si>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</si>
  <si>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</si>
  <si>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Обеспечение льготным питанием учащихся из многодетных семей в муниципальных общеобразовательных организациях</t>
  </si>
  <si>
    <t>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выплату педагогическим работникам, участвующим в проведении единого государственного экзамена, компенсации за работу по подготовке и проведению единого государственного экзамена</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</si>
  <si>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</si>
  <si>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</si>
  <si>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Создание и организация деятельности комиссий по делам несовершеннолетних и защите их прав</t>
  </si>
  <si>
    <t>Организация и осуществление деятельности по опеке и попечительству в отношении несовершеннолетних</t>
  </si>
  <si>
    <t>Обеспечение выплаты ежемесячного вознаграждения, причитающегося приемным родителям за оказание услуг по воспитанию приемных детей</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</si>
  <si>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</si>
  <si>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</si>
  <si>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Организация оздоровления и отдыха детей
</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</si>
  <si>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</si>
  <si>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Осуществление выплат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чмсле на оплату услуг, необходимых для ее осуществления, за исключением жилых помещений, приобретенных за счет средств краевого бюджета</t>
  </si>
  <si>
    <t xml:space="preserve">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t>
  </si>
  <si>
    <t>Организация отдыха детей в профильных лагерях, организованных муниципальными образовательными организациями, осуществляющими организацию отдыха и оздоровления обучающихся в каникулярное время с дневным пребыванием с обязательной организацией их питания</t>
  </si>
  <si>
    <t>Создание условий для организации досуга и обеспечения услугами организаций культуры  в части поэтапного повышения уровня средней заработной платы работников муниципальных учреждений отрасли культуры, искусства и кинематографии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по Краснодарскому краю</t>
  </si>
  <si>
    <t xml:space="preserve">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</si>
  <si>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Организация библиотечного обслуживания населения (за исключением мероприятий по подключению общедоступных библиотек, находящихся в муниципальной собственности, у сети "Интернет" и развития системы библиотечного дела с учетом задачи расширения информационных технологий и оцифровки) и обеспечение сохранности библиотечных фондов библиотек поселений, межпоселенческих библиотек и библиотек городского округа</t>
  </si>
  <si>
    <t>Информация об участии муниципального образования Темрюкский район в государственных программах</t>
  </si>
  <si>
    <t>Предоставление социальных выплат молодым семьям на приобретение (строительство) жилья в рамках реализации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</si>
  <si>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Государственная программа Краснодарского края "Региональная политика и развитие гражданского общества", в том числе:</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</si>
  <si>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</si>
  <si>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Приобретение спортивно-технологического оборудования, инвентаря и экипировки для физкультурно-спортивных организаций отрасли "Физическая культура и спорт", осуществляющих спортивную подготовку по базовым видам спорта</t>
  </si>
  <si>
    <t xml:space="preserve">Ведение учета граждан отдельных категорий в качестве нуждающихся в жилых помещениях 
</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</si>
  <si>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</si>
  <si>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 xml:space="preserve">Предупреждение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
</t>
  </si>
  <si>
    <t>Поддержка сельскохозяйственного производства в Краснодарском крае</t>
  </si>
  <si>
    <t>Субсидии на выравнивание бюджетной обеспеченности поселений</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</si>
  <si>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приемную семью</t>
  </si>
  <si>
    <r>
      <rPr>
        <b/>
        <sz val="18"/>
        <rFont val="Times New Roman"/>
        <family val="1"/>
      </rPr>
      <t>Государственная программа Краснодарского края "Комплексное и устойчивое развитие Краснодарского края в сфере строительства и архитектуры"</t>
    </r>
    <r>
      <rPr>
        <sz val="18"/>
        <rFont val="Times New Roman"/>
        <family val="1"/>
      </rPr>
      <t xml:space="preserve"> </t>
    </r>
  </si>
  <si>
    <t>Причины не полного освоения средств</t>
  </si>
  <si>
    <t>Сведения о реализации на территории муниципального образования Темрюкский район государственных программ  Краснодарского края по состоянию на 31 декабря 2018 года</t>
  </si>
  <si>
    <t>Лимиты</t>
  </si>
  <si>
    <t>местный бюджет</t>
  </si>
  <si>
    <t>Процент исполнения (%)</t>
  </si>
  <si>
    <t>Государственная программа Краснодарского края "Комплексное и устойчивое развитие Краснодарского края в сфере строительства и архитектуры", в том числе:</t>
  </si>
  <si>
    <t>тыс. рублей</t>
  </si>
  <si>
    <t>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в том числе:</t>
  </si>
  <si>
    <t>Администрация Ахтанизовского сельского поселения Темрюкского района</t>
  </si>
  <si>
    <t>Администрация Вышестеблиевского сельского поселения Темрюкского района</t>
  </si>
  <si>
    <t>Администрация Голубицкого сельского поселения Темрюкского района</t>
  </si>
  <si>
    <t>Администрация Запорожского сельского поселения Темрюкского района</t>
  </si>
  <si>
    <t>Администрация Курчанского сельского поселения Темрюкского района</t>
  </si>
  <si>
    <t>Администрация Новотаманского сельского поселения Темрюкского района</t>
  </si>
  <si>
    <t>Администрация Сенного сельского поселения Темрюкского района</t>
  </si>
  <si>
    <t>Администрация Старотитаровского сельского поселения Темрюкского района</t>
  </si>
  <si>
    <t>Администрация Таманского сельского поселения Темрюкского района</t>
  </si>
  <si>
    <t>Администрация Фонталовского сельского поселения Темрюкского района</t>
  </si>
  <si>
    <t>Администрация Темрюкского городского поселения Темрюкского района</t>
  </si>
  <si>
    <t>Выплата денежного поощрения лучшим муниципальным учреждениям культуры Краснодарского края, находящихся на территориях сельских поселений, в том числе:</t>
  </si>
  <si>
    <t>Выплата денежного поощрения лучшим работникам лучшим муниципальным учреждениям культуры Краснодарского края, находящихся на территориях сельских поселений , в том числе:</t>
  </si>
  <si>
    <t>Укрепление материально-технической базы, техническое оснащения муниципальных учреждений культуры (ремонт зданий муниципальных учреждений культуры, приобретение кинотехнологического оборудования для оснащения кинозалов, кресел для зрительных залов, одежды сцены, звукоусилительного, сценического, видеопроекционного оборудования, мебели, музыкальных инструментов, систем пожарной безопасности, вентиляции и кондиционирования, ремонт и замена механического оборудования сцены), в том числе:</t>
  </si>
  <si>
    <t>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 (по земельным участкам, находящимся в муниципальной собственности), в том числе:</t>
  </si>
  <si>
    <t>Предоставление социальных выплат молодым семьям на приобретение (строительство) жилья в рамках реализации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том числе:</t>
  </si>
  <si>
    <t>Организация в границах поселений - победителей краевого смотра-конкурса на звание лучшего поселения Краснодарского края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(за исключением мероприятий, осуществляемых в рамках государственных программ Краснодарского края "Развитие жилищно-коммунального хозяйства", "Развитие сельского хозяйства и регулирование рынков сельскохозяйственной продукции, сырья и продовольствия", "Развитие топливно-энергетического комплекса", в том числе:</t>
  </si>
  <si>
    <t>Субсидии на организацию благоустройства территории муниципального образования, органы территориального общественного самоуправления которого являются победителями краевого конкурса на звание "Лучший орган территориального общественного самоуправления" (за исключением мероприятий, осуществляемых в рамках государственной программы Краснодарского края "Формирование современной городской среды"), в том числе:</t>
  </si>
  <si>
    <t>Администрация Старотитаровское сельского поселения Темрюкского района</t>
  </si>
  <si>
    <t>Совершенствование спортивной инфраструктуры и укрепление материально-технической базы в целях обеспечения условий для занятий физической культурой и массовым спортом в муниципальном образовании, в том числе:</t>
  </si>
  <si>
    <t>Организация водоснабжения населения (Водоснабжение ул. Победы и ул. Ленина пос. Стрелка Темрюкского района Краснодарского края. Реконструкция), в том числе:</t>
  </si>
  <si>
    <t>Организация водоснабжения населения (Микрорайон быстровозводимого жилья в пос. Стрелка Темрюкского района Краснодарского края. Наружные сети водоснабжения. Первый этап строительства, в том числе:</t>
  </si>
  <si>
    <t>Администрация Фонталовского сельского поселения Темрюкского района)</t>
  </si>
  <si>
    <t>капитальный ремонт и ремонт автомобильных дорог общего пользования местного значения , в том числе:</t>
  </si>
  <si>
    <t>развитие газификации в сельской местности (Распределительный газопровод высокого давления к ГРП № 2 в пос. Юбилейный Темрюкского района) , в том числе:</t>
  </si>
  <si>
    <t>Организация водоснабжения населения (Реконструкция объектов (водоводов): «Магистральный трубопровод, расположенный между насосной станцией 2 подъема и распределительной камерой и магистральный трубопровод МТ 2» в Темрюкском районе. Второй этап строительства. Корректировка)</t>
  </si>
  <si>
    <t>Наименование ГП КК, мероприятий</t>
  </si>
  <si>
    <t>Итого по реализации государственных программ</t>
  </si>
  <si>
    <t>В результате проведенных торгов по приобретению 17 квартир для детей-сирот и детей, оставшихся без попечения родителей, лиц из числа детей-сирот и детей, оставшихся без попечения родителей, сложилась экономия средств в сумме                       20,1 тыс. рублей</t>
  </si>
  <si>
    <t>Проведение мероприятий по подключению общедоступных библиотек, находящихся в муниципальной собственности, у сети "Интернет" и развития системы библиотечного дела с учетом задачи расширения информационных технологий и оцифровки, в том числе:</t>
  </si>
  <si>
    <r>
      <t xml:space="preserve">Строительство и реконструкция объектов здравоохранения, включая проектно - 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 </t>
    </r>
    <r>
      <rPr>
        <i/>
        <sz val="18"/>
        <rFont val="Times New Roman"/>
        <family val="1"/>
      </rPr>
      <t>(здание амбулатории ВОП в пос. Таманский)</t>
    </r>
  </si>
  <si>
    <r>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(строительство универсальных спортивных залов на территории муниципальных организаций) (</t>
    </r>
    <r>
      <rPr>
        <i/>
        <sz val="18"/>
        <rFont val="Times New Roman"/>
        <family val="1"/>
      </rPr>
      <t>МБОУ СОШ № 18 Темрюкского района)</t>
    </r>
  </si>
  <si>
    <t>Условия дорожной карты по повышению заработной платы сотрудникам выполнены, в результате чего сложилась экономия средств в сумме 37,8 тыс. рублей, из них за счет средств краевого бюджета  - 29,8 тыс. рублей</t>
  </si>
  <si>
    <t xml:space="preserve"> Сложилась экономия средств за счет выплат по листам нетрудоспособности сотрудникам из  средств ФСС в размере 199,0 тыс. рублей, из них за счет краевых средств - 199,0 тыс. рублей</t>
  </si>
  <si>
    <t>Выплаты  произведены по фактически отработанному времени, в результате произведенных выплат по листам нетрудоспособности за счет средств ФСС сложилась экономия средств в сумме 1664,5 тыс. рублей, в том числе за счет средств краевого бюджета - 1135,1 тыс. рублей</t>
  </si>
  <si>
    <t>Выплаты  произведены исходя из фактической среднесписочной численности сотрудников, в результате произведенных выплат по листам нетрудоспособности за счет средств ФСС сложилась экономия средств в сумме 108,3 тыс. рублей, в том числе за счет средств краевого бюджета - 85,5 тыс. рублей</t>
  </si>
  <si>
    <t>Выплаты  произведены исходя из фактической среднесписочной численности сотрудников, в результате произведенных выплат по листам нетрудоспособности за счет средств ФСС сложилась экономия средств в сумме 1196,8 тыс. рублей, в том числе за счет средств краевого бюджета - 856,5 тыс. рублей</t>
  </si>
  <si>
    <t>Выплаты  произведены исходя из фактической среднесписочной численности сотрудников, в результате произведенных выплат по листам нетрудоспособности за счет средств ФСС сложилась экономия средств в сумме 2130,2 тыс. рублей, в том числе за счет средств краевого бюджета - 1524,0 тыс. рублей</t>
  </si>
  <si>
    <t>Условия контракта выполнены в полном объеме. В связи с внесением изменений в проектно-сметную документацию (оптимизация по позициям) сокращены расходы на выполнение мероприятия, в результате сложилась экономия средств в сумме 8499,7 тыс. рублей, в том числе за счет краевого бюджета - 8074,7 тыс. рублей</t>
  </si>
  <si>
    <t>Условия контракта выполнены в полном объеме. В результате проведения торгов сложилась экономия средств в сумме 374,9 тыс. рублей, из них 356,1 тыс. рублей -средства краевого бюджета</t>
  </si>
  <si>
    <t>Условия контракта выполнены в полном объеме. По результатам проведенных торгов сложилась экономия средств в сумме 39,0 тыс. рублей, из них - 27,3 тыс. рублей средства краевого бюджета</t>
  </si>
  <si>
    <t>Условия контракта выполнены в полном объеме. По результатам проведенных торгов сложилась экономия средств в сумме 70,3 тыс. рублей, из них - 62,6 тыс. рублей средства краевого бюджета</t>
  </si>
  <si>
    <t>Условия контракта выполнены. В результате проведения торгов сложилась экономия средств в сумме 39,3 тыс. рублей, в том числе за счет краевых средств - 38,1 тыс. рублей</t>
  </si>
  <si>
    <t>Условия муниципального контракта выполнены в полном объеме.
В результате проведенных торгов образовалась экономия средств в сумме 314,8 тыс. рублей, из них за счет краевого бюджета 296,0 тыс. рублей</t>
  </si>
  <si>
    <t>Условия контракта выполнены в полном объеме. В связи с внесением изменений в проектно-сметную документацию (оптимизация по позициям) сокращены расходы на выполнение мероприятия, в результате сложилась экономия средств в сумме 1083,0 тыс. рублей, в том числе за счет краевого бюджета - 549,7 тыс. рублей</t>
  </si>
  <si>
    <t>Условия муниципального контракта выполнены в полном объеме.
В результате проведенных торгов образовалась экономия средств в сумме 797,8 тыс. рублей, из них за счет краевого бюджета 742,0 тыс. рублей</t>
  </si>
  <si>
    <r>
      <t>А</t>
    </r>
    <r>
      <rPr>
        <i/>
        <sz val="18"/>
        <rFont val="Times New Roman"/>
        <family val="1"/>
      </rPr>
      <t>дминистрация Новотаманского сельского поселения Темрюкского района</t>
    </r>
  </si>
  <si>
    <r>
      <t>А</t>
    </r>
    <r>
      <rPr>
        <i/>
        <sz val="18"/>
        <rFont val="Times New Roman"/>
        <family val="1"/>
      </rPr>
      <t>дминистрация Таманского сельского поселения Темрюкского района</t>
    </r>
  </si>
  <si>
    <t>Отсутствие возможности представления услуг по передержке безнадзорных животных предприятиями Краснодарского края, соглашение с государственным управлением ветеринарии Краснодарского края для реализации государственных полномочий на территории муниципального образования Темрюкский район не заключалось</t>
  </si>
  <si>
    <t xml:space="preserve">Мероприятие выполнено, в результате проведенных торгов сложилась экономия средств в сумме 307,2 тыс. рублей </t>
  </si>
  <si>
    <t xml:space="preserve">Средства в сумме 6580,0 тыс. рублей возвращены в краевой бюджет. В декабре 2018 года МБУЗ ЦРБ администрации муниципального образования Темрюкский район переданы неисполненные обязательства по строительству здания амбулатории ВОП  в пос. Таманский на сумму 5284,3 тыс. рублей. Исполнение контракта - до 01.10.2019 года </t>
  </si>
  <si>
    <t>Не освоено 87,3 тыс. рублей в связи с  отказом врача на проведение его переподготовки</t>
  </si>
  <si>
    <t>Работы ведутся с опережением линейно календарного графика производства работ в соответствии  с проектом организации строительства. Срок завершения работ по муниципальному контракту 21.05.2019 года</t>
  </si>
  <si>
    <t>Не освоено 19,0 тыс. рублей по причине снижения фактических расходов на отопление участников мероприятия</t>
  </si>
  <si>
    <t xml:space="preserve">Условия контракта выполнены в полном объеме, по результатам торгов сложилась экономия средств в сумме 464,2 тыс. рублей, из них -194,9 тыс. рублей средства краевого бюджета </t>
  </si>
  <si>
    <t>Условия контракта выполнены в полном объеме.  В результате торгов сложилась экономия средств в сумме 1320,7 тыс. рублей, в том числе за счет краевых - 1254,7 тыс. рублей</t>
  </si>
  <si>
    <t>Не освоено 2713,6 тыс. рублей в связи с не выполнением муниципального задания по стационарной помощи (выполнено 7071 койко-дней, при плане 9600)</t>
  </si>
  <si>
    <t>Не освоено 2,9 тыс. рублей по причине не выполнения планируемого количества человек в муниципальном задании (обеспечено протезами 126 человек при плане 127)</t>
  </si>
  <si>
    <t>Не освоено 993,8 тыс. рублей по причине уменьшения численности выявленных детей в районе, выбытием многодетных приемных семей с детьми и отсутствие фактически прибывших семей на постоянное место жительства в Темрюкский район</t>
  </si>
  <si>
    <t>В декабре 2018 года были увеличены лимиты в сумме 1330,8 тыс. рублей на выполнение этого мероприятия, не освоено  - 705,2 тыс. рублей. Это связано с уменьшением численности выявленных детей в районе, выбытием многодетных приемных семей с детьми и отсутствие фактически прибывших семей на постоянное место жительства в Темрюкский район</t>
  </si>
  <si>
    <t>Не освоено 60,2 тыс. рублей в связи с выводом детей из патронатной формы ранее предполагаемого срока</t>
  </si>
  <si>
    <t>Не освоено 59,0 тыс. рублей в связи с выводом детей из патронатной формы ранее предполагаемого срока</t>
  </si>
  <si>
    <t>Не освоено 67694,1 тыс. рублей, в том числе 53426,4 тыс. рублей - средства краевого бюджета. В процессе исполнения контракта подрядной организацией было допущено нарушение сроков выполнения работ, предусмотренных линейно-календарным графиком производства работ, о недопустимости чего администрация муниципального образования Темрюкский район неоднократно уведомляла подрядную организацию (письма прилагаются)</t>
  </si>
  <si>
    <t>Освоено по данным отчетов координаторов программ</t>
  </si>
  <si>
    <t>ИТОГО ПО МО</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</si>
</sst>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0"/>
    <numFmt numFmtId="174" formatCode="0000000"/>
    <numFmt numFmtId="175" formatCode="000"/>
    <numFmt numFmtId="176" formatCode="0000"/>
    <numFmt numFmtId="177" formatCode="00"/>
    <numFmt numFmtId="178" formatCode="000\.00\.000\.0"/>
    <numFmt numFmtId="179" formatCode="#,##0.00;[Red]\-#,##0.00;0.00"/>
    <numFmt numFmtId="180" formatCode="000\.00\.00"/>
    <numFmt numFmtId="181" formatCode="0\.00"/>
    <numFmt numFmtId="182" formatCode="00\.00\.000"/>
    <numFmt numFmtId="183" formatCode="#,##0.00_ ;[Red]\-#,##0.00\ "/>
    <numFmt numFmtId="184" formatCode="0\.00\.0"/>
    <numFmt numFmtId="185" formatCode="0\.00\.000\.000"/>
    <numFmt numFmtId="186" formatCode="#,##0;[Red]\-#,##0;0"/>
    <numFmt numFmtId="187" formatCode="0.00000"/>
    <numFmt numFmtId="188" formatCode="0.0000"/>
    <numFmt numFmtId="189" formatCode="0.000"/>
    <numFmt numFmtId="190" formatCode="0.000000"/>
    <numFmt numFmtId="191" formatCode="0.0000000"/>
    <numFmt numFmtId="192" formatCode="0.000000000"/>
    <numFmt numFmtId="193" formatCode="0.00000000"/>
    <numFmt numFmtId="194" formatCode="0.0"/>
    <numFmt numFmtId="195" formatCode="#,##0.0;[Red]\-#,##0.0;0.0"/>
    <numFmt numFmtId="196" formatCode="#,##0.000;[Red]\-#,##0.000;0.000"/>
    <numFmt numFmtId="197" formatCode="#,##0.0000;[Red]\-#,##0.0000;0.0000"/>
    <numFmt numFmtId="198" formatCode="#,##0.00000;[Red]\-#,##0.00000;0.00000"/>
    <numFmt numFmtId="199" formatCode="#,##0.000_ ;[Red]\-#,##0.000\ "/>
    <numFmt numFmtId="200" formatCode="#,##0.0000_ ;[Red]\-#,##0.0000\ "/>
    <numFmt numFmtId="201" formatCode="#,##0.00000_ ;[Red]\-#,##0.00000\ "/>
    <numFmt numFmtId="202" formatCode="#,##0.000000_ ;[Red]\-#,##0.000000\ "/>
    <numFmt numFmtId="203" formatCode="#,##0.0_ ;[Red]\-#,##0.0\ "/>
    <numFmt numFmtId="204" formatCode="#,##0.000000;[Red]\-#,##0.000000;0.000000"/>
    <numFmt numFmtId="205" formatCode="#,##0.0000000;[Red]\-#,##0.0000000;0.0000000"/>
    <numFmt numFmtId="206" formatCode="#,##0.00000000;[Red]\-#,##0.00000000;0.00000000"/>
    <numFmt numFmtId="207" formatCode="#,##0.000000000;[Red]\-#,##0.000000000;0.000000000"/>
    <numFmt numFmtId="208" formatCode="#,##0.0000000000;[Red]\-#,##0.0000000000;0.0000000000"/>
    <numFmt numFmtId="209" formatCode="#,##0.00000000000;[Red]\-#,##0.00000000000;0.00000000000"/>
    <numFmt numFmtId="210" formatCode="#,##0.000000000000;[Red]\-#,##0.000000000000;0.000000000000"/>
    <numFmt numFmtId="211" formatCode="#,##0.0000000_ ;[Red]\-#,##0.0000000\ "/>
    <numFmt numFmtId="212" formatCode="#,##0.00000000_ ;[Red]\-#,##0.00000000\ "/>
    <numFmt numFmtId="213" formatCode="#,##0.000000000_ ;[Red]\-#,##0.000000000\ "/>
    <numFmt numFmtId="214" formatCode="0000000000"/>
    <numFmt numFmtId="215" formatCode="000\.000\.000"/>
    <numFmt numFmtId="216" formatCode="000\.00\.0000"/>
    <numFmt numFmtId="217" formatCode="#,##0_ ;[Red]\-#,##0\ "/>
    <numFmt numFmtId="218" formatCode="#,##0.0"/>
    <numFmt numFmtId="219" formatCode="000000"/>
  </numFmts>
  <fonts count="46">
    <font>
      <sz val="11"/>
      <color theme="1"/>
      <name val="Calibri"/>
      <family val="2"/>
    </font>
    <font>
      <sz val="11"/>
      <color indexed="8"/>
      <name val="Calibri"/>
      <family val="2"/>
    </font>
    <font>
      <sz val="10"/>
      <name val="Arial"/>
      <family val="2"/>
    </font>
    <font>
      <sz val="10"/>
      <name val="Arial Cyr"/>
      <family val="0"/>
    </font>
    <font>
      <sz val="18"/>
      <name val="Times New Roman"/>
      <family val="1"/>
    </font>
    <font>
      <b/>
      <sz val="18"/>
      <name val="Times New Roman"/>
      <family val="1"/>
    </font>
    <font>
      <sz val="22"/>
      <name val="Times New Roman"/>
      <family val="1"/>
    </font>
    <font>
      <b/>
      <sz val="22"/>
      <name val="Times New Roman"/>
      <family val="1"/>
    </font>
    <font>
      <i/>
      <sz val="18"/>
      <name val="Times New Roman"/>
      <family val="1"/>
    </font>
    <font>
      <b/>
      <i/>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3"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97">
    <xf numFmtId="0" fontId="0" fillId="0" borderId="0" xfId="0" applyFont="1" applyAlignment="1">
      <alignment/>
    </xf>
    <xf numFmtId="0" fontId="4" fillId="0" borderId="0" xfId="54" applyFont="1" applyAlignment="1">
      <alignment horizontal="center" vertical="top"/>
      <protection/>
    </xf>
    <xf numFmtId="218" fontId="4" fillId="0" borderId="0" xfId="54" applyNumberFormat="1" applyFont="1" applyAlignment="1">
      <alignment horizontal="center" vertical="top"/>
      <protection/>
    </xf>
    <xf numFmtId="218" fontId="4" fillId="0" borderId="10" xfId="54" applyNumberFormat="1" applyFont="1" applyFill="1" applyBorder="1" applyAlignment="1" applyProtection="1">
      <alignment horizontal="center" vertical="top" wrapText="1"/>
      <protection hidden="1"/>
    </xf>
    <xf numFmtId="0" fontId="4" fillId="0" borderId="0" xfId="54" applyFont="1" applyFill="1" applyAlignment="1">
      <alignment horizontal="center" vertical="top"/>
      <protection/>
    </xf>
    <xf numFmtId="0" fontId="5" fillId="0" borderId="0" xfId="54" applyFont="1" applyAlignment="1">
      <alignment horizontal="center" vertical="top"/>
      <protection/>
    </xf>
    <xf numFmtId="0" fontId="4" fillId="0" borderId="0" xfId="54" applyFont="1" applyAlignment="1">
      <alignment horizontal="left" vertical="top" wrapText="1"/>
      <protection/>
    </xf>
    <xf numFmtId="1" fontId="4" fillId="0" borderId="10" xfId="54" applyNumberFormat="1" applyFont="1" applyFill="1" applyBorder="1" applyAlignment="1" applyProtection="1">
      <alignment horizontal="center" vertical="top" wrapText="1"/>
      <protection hidden="1"/>
    </xf>
    <xf numFmtId="1" fontId="4" fillId="0" borderId="10" xfId="54" applyNumberFormat="1" applyFont="1" applyBorder="1" applyAlignment="1" applyProtection="1">
      <alignment horizontal="center" vertical="top" wrapText="1"/>
      <protection hidden="1"/>
    </xf>
    <xf numFmtId="1" fontId="4" fillId="0" borderId="10" xfId="54" applyNumberFormat="1" applyFont="1" applyBorder="1" applyAlignment="1">
      <alignment horizontal="center" vertical="top"/>
      <protection/>
    </xf>
    <xf numFmtId="1" fontId="4" fillId="0" borderId="0" xfId="54" applyNumberFormat="1" applyFont="1" applyAlignment="1">
      <alignment horizontal="center" vertical="top"/>
      <protection/>
    </xf>
    <xf numFmtId="174" fontId="5" fillId="7" borderId="10" xfId="54" applyNumberFormat="1" applyFont="1" applyFill="1" applyBorder="1" applyAlignment="1" applyProtection="1">
      <alignment horizontal="left" vertical="top" wrapText="1"/>
      <protection hidden="1"/>
    </xf>
    <xf numFmtId="218" fontId="5" fillId="7" borderId="10" xfId="54" applyNumberFormat="1" applyFont="1" applyFill="1" applyBorder="1" applyAlignment="1" applyProtection="1">
      <alignment horizontal="center" vertical="top" wrapText="1"/>
      <protection hidden="1"/>
    </xf>
    <xf numFmtId="0" fontId="4" fillId="7" borderId="0" xfId="54" applyFont="1" applyFill="1" applyAlignment="1">
      <alignment horizontal="center" vertical="top"/>
      <protection/>
    </xf>
    <xf numFmtId="174" fontId="5" fillId="6" borderId="10" xfId="54" applyNumberFormat="1" applyFont="1" applyFill="1" applyBorder="1" applyAlignment="1" applyProtection="1">
      <alignment horizontal="left" vertical="top" wrapText="1"/>
      <protection hidden="1"/>
    </xf>
    <xf numFmtId="218" fontId="5" fillId="6" borderId="10" xfId="54" applyNumberFormat="1" applyFont="1" applyFill="1" applyBorder="1" applyAlignment="1" applyProtection="1">
      <alignment horizontal="center" vertical="top" wrapText="1"/>
      <protection hidden="1"/>
    </xf>
    <xf numFmtId="0" fontId="4" fillId="6" borderId="0" xfId="54" applyFont="1" applyFill="1" applyAlignment="1">
      <alignment horizontal="center" vertical="top"/>
      <protection/>
    </xf>
    <xf numFmtId="0" fontId="5" fillId="6" borderId="0" xfId="54" applyFont="1" applyFill="1" applyAlignment="1">
      <alignment horizontal="center" vertical="top"/>
      <protection/>
    </xf>
    <xf numFmtId="1" fontId="4" fillId="0" borderId="10" xfId="54" applyNumberFormat="1" applyFont="1" applyBorder="1" applyAlignment="1">
      <alignment horizontal="center" vertical="top" wrapText="1"/>
      <protection/>
    </xf>
    <xf numFmtId="174" fontId="4" fillId="7" borderId="10" xfId="54" applyNumberFormat="1" applyFont="1" applyFill="1" applyBorder="1" applyAlignment="1" applyProtection="1">
      <alignment horizontal="left" vertical="top" wrapText="1"/>
      <protection hidden="1"/>
    </xf>
    <xf numFmtId="174" fontId="4" fillId="0" borderId="10" xfId="54" applyNumberFormat="1" applyFont="1" applyFill="1" applyBorder="1" applyAlignment="1" applyProtection="1">
      <alignment horizontal="left" vertical="top" wrapText="1"/>
      <protection hidden="1"/>
    </xf>
    <xf numFmtId="194" fontId="4" fillId="0" borderId="10" xfId="54" applyNumberFormat="1" applyFont="1" applyBorder="1" applyAlignment="1">
      <alignment horizontal="center" vertical="top" wrapText="1"/>
      <protection/>
    </xf>
    <xf numFmtId="174" fontId="4" fillId="33" borderId="10" xfId="54" applyNumberFormat="1" applyFont="1" applyFill="1" applyBorder="1" applyAlignment="1" applyProtection="1">
      <alignment horizontal="left" vertical="top" wrapText="1"/>
      <protection hidden="1"/>
    </xf>
    <xf numFmtId="0" fontId="4" fillId="33" borderId="0" xfId="54" applyFont="1" applyFill="1" applyAlignment="1">
      <alignment horizontal="center" vertical="top"/>
      <protection/>
    </xf>
    <xf numFmtId="2" fontId="4" fillId="33" borderId="10" xfId="54" applyNumberFormat="1" applyFont="1" applyFill="1" applyBorder="1" applyAlignment="1">
      <alignment horizontal="center" vertical="top" wrapText="1"/>
      <protection/>
    </xf>
    <xf numFmtId="194" fontId="4" fillId="0" borderId="10" xfId="54" applyNumberFormat="1" applyFont="1" applyBorder="1" applyAlignment="1">
      <alignment horizontal="center" vertical="top"/>
      <protection/>
    </xf>
    <xf numFmtId="0" fontId="5" fillId="0" borderId="10" xfId="54" applyFont="1" applyFill="1" applyBorder="1" applyAlignment="1">
      <alignment horizontal="center" vertical="top"/>
      <protection/>
    </xf>
    <xf numFmtId="194" fontId="4" fillId="0" borderId="10" xfId="54" applyNumberFormat="1" applyFont="1" applyFill="1" applyBorder="1" applyAlignment="1" applyProtection="1">
      <alignment horizontal="center" vertical="top" wrapText="1"/>
      <protection hidden="1"/>
    </xf>
    <xf numFmtId="194" fontId="5" fillId="7" borderId="10" xfId="54" applyNumberFormat="1" applyFont="1" applyFill="1" applyBorder="1" applyAlignment="1" applyProtection="1">
      <alignment horizontal="center" vertical="top" wrapText="1"/>
      <protection hidden="1"/>
    </xf>
    <xf numFmtId="194" fontId="5" fillId="7" borderId="10" xfId="54" applyNumberFormat="1" applyFont="1" applyFill="1" applyBorder="1" applyAlignment="1" applyProtection="1">
      <alignment horizontal="center" vertical="top"/>
      <protection hidden="1"/>
    </xf>
    <xf numFmtId="194" fontId="5" fillId="6" borderId="10" xfId="54" applyNumberFormat="1" applyFont="1" applyFill="1" applyBorder="1" applyAlignment="1" applyProtection="1">
      <alignment horizontal="center" vertical="top" wrapText="1"/>
      <protection hidden="1"/>
    </xf>
    <xf numFmtId="194" fontId="5" fillId="6" borderId="10" xfId="54" applyNumberFormat="1" applyFont="1" applyFill="1" applyBorder="1" applyAlignment="1" applyProtection="1">
      <alignment horizontal="center" vertical="top"/>
      <protection hidden="1"/>
    </xf>
    <xf numFmtId="194" fontId="4" fillId="33" borderId="10" xfId="54" applyNumberFormat="1" applyFont="1" applyFill="1" applyBorder="1" applyAlignment="1" applyProtection="1">
      <alignment horizontal="center" vertical="top"/>
      <protection hidden="1"/>
    </xf>
    <xf numFmtId="194" fontId="4" fillId="0" borderId="0" xfId="54" applyNumberFormat="1" applyFont="1" applyAlignment="1">
      <alignment horizontal="center" vertical="top"/>
      <protection/>
    </xf>
    <xf numFmtId="0" fontId="6" fillId="0" borderId="0" xfId="54" applyFont="1" applyAlignment="1">
      <alignment horizontal="center" vertical="top"/>
      <protection/>
    </xf>
    <xf numFmtId="0" fontId="7" fillId="0" borderId="0" xfId="54" applyNumberFormat="1" applyFont="1" applyFill="1" applyAlignment="1" applyProtection="1">
      <alignment horizontal="center" vertical="top" wrapText="1"/>
      <protection hidden="1"/>
    </xf>
    <xf numFmtId="0" fontId="5" fillId="0" borderId="10" xfId="54" applyFont="1" applyBorder="1" applyAlignment="1">
      <alignment horizontal="left" vertical="top" wrapText="1"/>
      <protection/>
    </xf>
    <xf numFmtId="194" fontId="5" fillId="0" borderId="10" xfId="54" applyNumberFormat="1" applyFont="1" applyBorder="1" applyAlignment="1">
      <alignment horizontal="center" vertical="top"/>
      <protection/>
    </xf>
    <xf numFmtId="2" fontId="4" fillId="0" borderId="10" xfId="54" applyNumberFormat="1" applyFont="1" applyBorder="1" applyAlignment="1">
      <alignment horizontal="center" vertical="top" wrapText="1"/>
      <protection/>
    </xf>
    <xf numFmtId="2" fontId="5" fillId="7" borderId="10" xfId="54" applyNumberFormat="1" applyFont="1" applyFill="1" applyBorder="1" applyAlignment="1" applyProtection="1">
      <alignment horizontal="center" vertical="top" wrapText="1"/>
      <protection hidden="1"/>
    </xf>
    <xf numFmtId="2" fontId="5" fillId="6" borderId="10" xfId="54" applyNumberFormat="1" applyFont="1" applyFill="1" applyBorder="1" applyAlignment="1" applyProtection="1">
      <alignment horizontal="center" vertical="top" wrapText="1"/>
      <protection hidden="1"/>
    </xf>
    <xf numFmtId="2" fontId="4" fillId="0" borderId="10" xfId="54" applyNumberFormat="1" applyFont="1" applyFill="1" applyBorder="1" applyAlignment="1" applyProtection="1">
      <alignment horizontal="center" vertical="top" wrapText="1"/>
      <protection hidden="1"/>
    </xf>
    <xf numFmtId="2" fontId="5" fillId="0" borderId="10" xfId="54" applyNumberFormat="1" applyFont="1" applyBorder="1" applyAlignment="1">
      <alignment horizontal="center" vertical="top" wrapText="1"/>
      <protection/>
    </xf>
    <xf numFmtId="2" fontId="4" fillId="0" borderId="0" xfId="54" applyNumberFormat="1" applyFont="1" applyAlignment="1">
      <alignment horizontal="center" vertical="top" wrapText="1"/>
      <protection/>
    </xf>
    <xf numFmtId="0" fontId="6" fillId="0" borderId="0" xfId="0" applyFont="1" applyAlignment="1">
      <alignment horizontal="left" vertical="top" wrapText="1"/>
    </xf>
    <xf numFmtId="194" fontId="6" fillId="0" borderId="0" xfId="0" applyNumberFormat="1" applyFont="1" applyAlignment="1">
      <alignment horizontal="center" vertical="top" wrapText="1"/>
    </xf>
    <xf numFmtId="218" fontId="6" fillId="0" borderId="0" xfId="0" applyNumberFormat="1" applyFont="1" applyAlignment="1">
      <alignment horizontal="center" vertical="top" wrapText="1"/>
    </xf>
    <xf numFmtId="2" fontId="6" fillId="0" borderId="0" xfId="0" applyNumberFormat="1" applyFont="1" applyAlignment="1">
      <alignment horizontal="right" vertical="top" wrapText="1"/>
    </xf>
    <xf numFmtId="194" fontId="4" fillId="34" borderId="10" xfId="54" applyNumberFormat="1" applyFont="1" applyFill="1" applyBorder="1" applyAlignment="1" applyProtection="1">
      <alignment horizontal="center" vertical="top" wrapText="1"/>
      <protection hidden="1"/>
    </xf>
    <xf numFmtId="218" fontId="4" fillId="0" borderId="10" xfId="54" applyNumberFormat="1" applyFont="1" applyBorder="1" applyAlignment="1">
      <alignment horizontal="center" vertical="top" wrapText="1"/>
      <protection/>
    </xf>
    <xf numFmtId="214" fontId="4" fillId="0" borderId="10" xfId="54" applyNumberFormat="1" applyFont="1" applyFill="1" applyBorder="1" applyAlignment="1" applyProtection="1">
      <alignment horizontal="left" vertical="top" wrapText="1"/>
      <protection hidden="1"/>
    </xf>
    <xf numFmtId="0" fontId="4" fillId="0" borderId="10" xfId="54" applyFont="1" applyBorder="1" applyAlignment="1" applyProtection="1">
      <alignment horizontal="left" vertical="top" wrapText="1"/>
      <protection hidden="1"/>
    </xf>
    <xf numFmtId="2" fontId="4" fillId="0" borderId="10" xfId="0" applyNumberFormat="1" applyFont="1" applyFill="1" applyBorder="1" applyAlignment="1">
      <alignment horizontal="left" vertical="top" wrapText="1"/>
    </xf>
    <xf numFmtId="194" fontId="4" fillId="34" borderId="10" xfId="54" applyNumberFormat="1" applyFont="1" applyFill="1" applyBorder="1" applyAlignment="1" applyProtection="1">
      <alignment horizontal="center" vertical="top"/>
      <protection hidden="1"/>
    </xf>
    <xf numFmtId="194" fontId="4" fillId="0" borderId="10" xfId="54" applyNumberFormat="1" applyFont="1" applyFill="1" applyBorder="1" applyAlignment="1" applyProtection="1">
      <alignment horizontal="center" vertical="top"/>
      <protection hidden="1"/>
    </xf>
    <xf numFmtId="194" fontId="4" fillId="0" borderId="10" xfId="54" applyNumberFormat="1" applyFont="1" applyFill="1" applyBorder="1" applyAlignment="1">
      <alignment horizontal="center" vertical="top"/>
      <protection/>
    </xf>
    <xf numFmtId="2" fontId="4" fillId="0" borderId="10" xfId="54" applyNumberFormat="1" applyFont="1" applyFill="1" applyBorder="1" applyAlignment="1">
      <alignment horizontal="center" vertical="top" wrapText="1"/>
      <protection/>
    </xf>
    <xf numFmtId="194" fontId="4" fillId="33" borderId="10" xfId="54" applyNumberFormat="1" applyFont="1" applyFill="1" applyBorder="1" applyAlignment="1">
      <alignment horizontal="center" vertical="top"/>
      <protection/>
    </xf>
    <xf numFmtId="0" fontId="4" fillId="0" borderId="10" xfId="0" applyFont="1" applyBorder="1" applyAlignment="1">
      <alignment horizontal="left" vertical="top" wrapText="1"/>
    </xf>
    <xf numFmtId="194" fontId="4" fillId="0" borderId="0" xfId="54" applyNumberFormat="1" applyFont="1" applyFill="1" applyAlignment="1">
      <alignment horizontal="center" vertical="top"/>
      <protection/>
    </xf>
    <xf numFmtId="214" fontId="8" fillId="0" borderId="10" xfId="54" applyNumberFormat="1" applyFont="1" applyFill="1" applyBorder="1" applyAlignment="1" applyProtection="1">
      <alignment horizontal="left" vertical="top" wrapText="1"/>
      <protection hidden="1"/>
    </xf>
    <xf numFmtId="2" fontId="8" fillId="0" borderId="10" xfId="54" applyNumberFormat="1" applyFont="1" applyFill="1" applyBorder="1" applyAlignment="1">
      <alignment horizontal="center" vertical="top" wrapText="1"/>
      <protection/>
    </xf>
    <xf numFmtId="0" fontId="9" fillId="0" borderId="10" xfId="54" applyNumberFormat="1" applyFont="1" applyFill="1" applyBorder="1" applyAlignment="1" applyProtection="1">
      <alignment horizontal="center" vertical="top" wrapText="1"/>
      <protection hidden="1"/>
    </xf>
    <xf numFmtId="0" fontId="8" fillId="0" borderId="0" xfId="54" applyFont="1" applyFill="1" applyAlignment="1">
      <alignment horizontal="center" vertical="top"/>
      <protection/>
    </xf>
    <xf numFmtId="174" fontId="8" fillId="33" borderId="10" xfId="54" applyNumberFormat="1" applyFont="1" applyFill="1" applyBorder="1" applyAlignment="1" applyProtection="1">
      <alignment horizontal="left" vertical="top" wrapText="1"/>
      <protection hidden="1"/>
    </xf>
    <xf numFmtId="194" fontId="8" fillId="33" borderId="10" xfId="54" applyNumberFormat="1" applyFont="1" applyFill="1" applyBorder="1" applyAlignment="1" applyProtection="1">
      <alignment horizontal="center" vertical="top"/>
      <protection hidden="1"/>
    </xf>
    <xf numFmtId="194" fontId="8" fillId="33" borderId="10" xfId="54" applyNumberFormat="1" applyFont="1" applyFill="1" applyBorder="1" applyAlignment="1">
      <alignment horizontal="center" vertical="top"/>
      <protection/>
    </xf>
    <xf numFmtId="2" fontId="8" fillId="33" borderId="10" xfId="54" applyNumberFormat="1" applyFont="1" applyFill="1" applyBorder="1" applyAlignment="1">
      <alignment horizontal="center" vertical="top" wrapText="1"/>
      <protection/>
    </xf>
    <xf numFmtId="0" fontId="8" fillId="33" borderId="0" xfId="54" applyFont="1" applyFill="1" applyAlignment="1">
      <alignment horizontal="center" vertical="top"/>
      <protection/>
    </xf>
    <xf numFmtId="0" fontId="4" fillId="33" borderId="10" xfId="54" applyFont="1" applyFill="1" applyBorder="1" applyAlignment="1">
      <alignment horizontal="left" vertical="top" wrapText="1"/>
      <protection/>
    </xf>
    <xf numFmtId="0" fontId="8" fillId="33" borderId="10" xfId="54" applyFont="1" applyFill="1" applyBorder="1" applyAlignment="1">
      <alignment horizontal="left" vertical="top" wrapText="1"/>
      <protection/>
    </xf>
    <xf numFmtId="194" fontId="8" fillId="33" borderId="0" xfId="54" applyNumberFormat="1" applyFont="1" applyFill="1" applyAlignment="1">
      <alignment horizontal="center" vertical="top"/>
      <protection/>
    </xf>
    <xf numFmtId="0" fontId="5" fillId="0" borderId="10" xfId="54" applyFont="1" applyFill="1" applyBorder="1" applyAlignment="1">
      <alignment vertical="top"/>
      <protection/>
    </xf>
    <xf numFmtId="0" fontId="5" fillId="6" borderId="10" xfId="54" applyFont="1" applyFill="1" applyBorder="1" applyAlignment="1">
      <alignment horizontal="left" vertical="top" wrapText="1"/>
      <protection/>
    </xf>
    <xf numFmtId="194" fontId="5" fillId="6" borderId="10" xfId="54" applyNumberFormat="1" applyFont="1" applyFill="1" applyBorder="1" applyAlignment="1">
      <alignment horizontal="center" vertical="top"/>
      <protection/>
    </xf>
    <xf numFmtId="2" fontId="5" fillId="6" borderId="10" xfId="54" applyNumberFormat="1" applyFont="1" applyFill="1" applyBorder="1" applyAlignment="1">
      <alignment horizontal="center" vertical="top" wrapText="1"/>
      <protection/>
    </xf>
    <xf numFmtId="0" fontId="9" fillId="0" borderId="10" xfId="54" applyFont="1" applyFill="1" applyBorder="1" applyAlignment="1">
      <alignment horizontal="center" vertical="top"/>
      <protection/>
    </xf>
    <xf numFmtId="174" fontId="8" fillId="0" borderId="10" xfId="54" applyNumberFormat="1" applyFont="1" applyFill="1" applyBorder="1" applyAlignment="1" applyProtection="1">
      <alignment horizontal="left" vertical="top" wrapText="1"/>
      <protection hidden="1"/>
    </xf>
    <xf numFmtId="194" fontId="8" fillId="0" borderId="10" xfId="54" applyNumberFormat="1" applyFont="1" applyFill="1" applyBorder="1" applyAlignment="1" applyProtection="1">
      <alignment horizontal="center" vertical="top"/>
      <protection hidden="1"/>
    </xf>
    <xf numFmtId="194" fontId="8" fillId="0" borderId="10" xfId="54" applyNumberFormat="1" applyFont="1" applyFill="1" applyBorder="1" applyAlignment="1">
      <alignment horizontal="center" vertical="top"/>
      <protection/>
    </xf>
    <xf numFmtId="194" fontId="8" fillId="0" borderId="0" xfId="54" applyNumberFormat="1" applyFont="1" applyFill="1" applyAlignment="1">
      <alignment horizontal="center" vertical="top"/>
      <protection/>
    </xf>
    <xf numFmtId="2" fontId="4" fillId="33" borderId="10" xfId="54" applyNumberFormat="1" applyFont="1" applyFill="1" applyBorder="1" applyAlignment="1" applyProtection="1">
      <alignment horizontal="center" vertical="top" wrapText="1"/>
      <protection hidden="1"/>
    </xf>
    <xf numFmtId="194" fontId="4" fillId="33" borderId="0" xfId="54" applyNumberFormat="1" applyFont="1" applyFill="1" applyAlignment="1">
      <alignment horizontal="center" vertical="top"/>
      <protection/>
    </xf>
    <xf numFmtId="218" fontId="5" fillId="0" borderId="10" xfId="54" applyNumberFormat="1" applyFont="1" applyBorder="1" applyAlignment="1">
      <alignment horizontal="center" vertical="top" wrapText="1"/>
      <protection/>
    </xf>
    <xf numFmtId="216" fontId="4" fillId="0" borderId="10" xfId="54" applyNumberFormat="1" applyFont="1" applyFill="1" applyBorder="1" applyAlignment="1" applyProtection="1">
      <alignment horizontal="left" vertical="top" wrapText="1"/>
      <protection hidden="1"/>
    </xf>
    <xf numFmtId="194" fontId="4" fillId="0" borderId="10" xfId="54" applyNumberFormat="1" applyFont="1" applyFill="1" applyBorder="1" applyAlignment="1">
      <alignment horizontal="center" vertical="top" wrapText="1"/>
      <protection/>
    </xf>
    <xf numFmtId="218" fontId="4" fillId="0" borderId="10" xfId="54" applyNumberFormat="1" applyFont="1" applyFill="1" applyBorder="1" applyAlignment="1">
      <alignment horizontal="center" vertical="top" wrapText="1"/>
      <protection/>
    </xf>
    <xf numFmtId="0" fontId="5" fillId="0" borderId="10" xfId="54" applyNumberFormat="1" applyFont="1" applyFill="1" applyBorder="1" applyAlignment="1" applyProtection="1">
      <alignment horizontal="center" vertical="top" wrapText="1"/>
      <protection hidden="1"/>
    </xf>
    <xf numFmtId="214" fontId="5" fillId="0" borderId="10" xfId="54" applyNumberFormat="1" applyFont="1" applyFill="1" applyBorder="1" applyAlignment="1" applyProtection="1">
      <alignment horizontal="left" vertical="top" wrapText="1"/>
      <protection hidden="1"/>
    </xf>
    <xf numFmtId="194" fontId="5" fillId="33" borderId="10" xfId="54" applyNumberFormat="1" applyFont="1" applyFill="1" applyBorder="1" applyAlignment="1" applyProtection="1">
      <alignment horizontal="center" vertical="top"/>
      <protection hidden="1"/>
    </xf>
    <xf numFmtId="0" fontId="5" fillId="0" borderId="10" xfId="54" applyNumberFormat="1" applyFont="1" applyFill="1" applyBorder="1" applyAlignment="1" applyProtection="1">
      <alignment horizontal="center" vertical="top" wrapText="1"/>
      <protection hidden="1"/>
    </xf>
    <xf numFmtId="0" fontId="7" fillId="0" borderId="0" xfId="54" applyNumberFormat="1" applyFont="1" applyFill="1" applyAlignment="1" applyProtection="1">
      <alignment horizontal="center" vertical="top" wrapText="1"/>
      <protection hidden="1"/>
    </xf>
    <xf numFmtId="194" fontId="4" fillId="0" borderId="10" xfId="0" applyNumberFormat="1" applyFont="1" applyBorder="1" applyAlignment="1">
      <alignment horizontal="center" vertical="top" wrapText="1"/>
    </xf>
    <xf numFmtId="0" fontId="4" fillId="0" borderId="10" xfId="54" applyNumberFormat="1" applyFont="1" applyFill="1" applyBorder="1" applyAlignment="1" applyProtection="1">
      <alignment horizontal="center" vertical="top" wrapText="1"/>
      <protection hidden="1"/>
    </xf>
    <xf numFmtId="2" fontId="4" fillId="0" borderId="10" xfId="0" applyNumberFormat="1" applyFont="1" applyBorder="1" applyAlignment="1">
      <alignment horizontal="center" vertical="top" wrapText="1"/>
    </xf>
    <xf numFmtId="0" fontId="5" fillId="0" borderId="10" xfId="54" applyFont="1" applyFill="1" applyBorder="1" applyAlignment="1">
      <alignment horizontal="center" vertical="top"/>
      <protection/>
    </xf>
    <xf numFmtId="218" fontId="4" fillId="0" borderId="10" xfId="0" applyNumberFormat="1" applyFont="1" applyBorder="1" applyAlignment="1">
      <alignment horizontal="center"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xfId="53"/>
    <cellStyle name="Обычный 2" xfId="54"/>
    <cellStyle name="Обычный 2 2" xfId="55"/>
    <cellStyle name="Обычный 9"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2"/>
  <sheetViews>
    <sheetView tabSelected="1" view="pageBreakPreview" zoomScale="60" zoomScalePageLayoutView="0" workbookViewId="0" topLeftCell="A1">
      <selection activeCell="B3" sqref="B3:B4"/>
    </sheetView>
  </sheetViews>
  <sheetFormatPr defaultColWidth="9.140625" defaultRowHeight="15"/>
  <cols>
    <col min="1" max="1" width="7.140625" style="4" customWidth="1"/>
    <col min="2" max="2" width="123.00390625" style="6" customWidth="1"/>
    <col min="3" max="3" width="18.421875" style="33" customWidth="1"/>
    <col min="4" max="4" width="16.00390625" style="33" customWidth="1"/>
    <col min="5" max="5" width="17.140625" style="33" customWidth="1"/>
    <col min="6" max="6" width="14.7109375" style="33" customWidth="1"/>
    <col min="7" max="7" width="15.00390625" style="2" customWidth="1"/>
    <col min="8" max="8" width="15.7109375" style="2" customWidth="1"/>
    <col min="9" max="9" width="53.140625" style="43" customWidth="1"/>
    <col min="10" max="10" width="18.7109375" style="1" customWidth="1"/>
    <col min="11" max="16384" width="9.140625" style="1" customWidth="1"/>
  </cols>
  <sheetData>
    <row r="1" spans="1:9" s="34" customFormat="1" ht="72" customHeight="1">
      <c r="A1" s="91" t="s">
        <v>54</v>
      </c>
      <c r="B1" s="91"/>
      <c r="C1" s="91"/>
      <c r="D1" s="91"/>
      <c r="E1" s="91"/>
      <c r="F1" s="91"/>
      <c r="G1" s="91"/>
      <c r="H1" s="91"/>
      <c r="I1" s="91"/>
    </row>
    <row r="2" spans="1:9" s="34" customFormat="1" ht="38.25" customHeight="1">
      <c r="A2" s="35"/>
      <c r="B2" s="44"/>
      <c r="C2" s="45"/>
      <c r="D2" s="45"/>
      <c r="E2" s="45"/>
      <c r="F2" s="45"/>
      <c r="G2" s="46"/>
      <c r="H2" s="46"/>
      <c r="I2" s="47" t="s">
        <v>59</v>
      </c>
    </row>
    <row r="3" spans="1:9" ht="103.5" customHeight="1">
      <c r="A3" s="93" t="s">
        <v>0</v>
      </c>
      <c r="B3" s="93" t="s">
        <v>87</v>
      </c>
      <c r="C3" s="92" t="s">
        <v>55</v>
      </c>
      <c r="D3" s="92"/>
      <c r="E3" s="92" t="s">
        <v>124</v>
      </c>
      <c r="F3" s="92"/>
      <c r="G3" s="96" t="s">
        <v>57</v>
      </c>
      <c r="H3" s="96"/>
      <c r="I3" s="94" t="s">
        <v>53</v>
      </c>
    </row>
    <row r="4" spans="1:9" ht="54.75" customHeight="1">
      <c r="A4" s="93"/>
      <c r="B4" s="93"/>
      <c r="C4" s="27" t="s">
        <v>15</v>
      </c>
      <c r="D4" s="27" t="s">
        <v>56</v>
      </c>
      <c r="E4" s="27" t="s">
        <v>15</v>
      </c>
      <c r="F4" s="27" t="s">
        <v>56</v>
      </c>
      <c r="G4" s="3" t="s">
        <v>15</v>
      </c>
      <c r="H4" s="3" t="s">
        <v>56</v>
      </c>
      <c r="I4" s="94"/>
    </row>
    <row r="5" spans="1:9" s="10" customFormat="1" ht="28.5" customHeight="1">
      <c r="A5" s="7">
        <v>1</v>
      </c>
      <c r="B5" s="8">
        <v>2</v>
      </c>
      <c r="C5" s="7">
        <v>3</v>
      </c>
      <c r="D5" s="7">
        <v>4</v>
      </c>
      <c r="E5" s="9">
        <v>7</v>
      </c>
      <c r="F5" s="9">
        <v>8</v>
      </c>
      <c r="G5" s="9">
        <v>9</v>
      </c>
      <c r="H5" s="9">
        <v>10</v>
      </c>
      <c r="I5" s="18">
        <v>11</v>
      </c>
    </row>
    <row r="6" spans="1:9" s="5" customFormat="1" ht="42" customHeight="1">
      <c r="A6" s="90" t="s">
        <v>41</v>
      </c>
      <c r="B6" s="90"/>
      <c r="C6" s="90"/>
      <c r="D6" s="90"/>
      <c r="E6" s="90"/>
      <c r="F6" s="90"/>
      <c r="G6" s="90"/>
      <c r="H6" s="90"/>
      <c r="I6" s="90"/>
    </row>
    <row r="7" spans="1:9" s="13" customFormat="1" ht="50.25" customHeight="1">
      <c r="A7" s="90">
        <v>1</v>
      </c>
      <c r="B7" s="11" t="s">
        <v>14</v>
      </c>
      <c r="C7" s="28">
        <f>C8+C9+C10+C11+C12+C13</f>
        <v>85482.1</v>
      </c>
      <c r="D7" s="28">
        <f>D8+D9+D10+D11+D12+D13</f>
        <v>229.7</v>
      </c>
      <c r="E7" s="28">
        <f>E8+E9+E10+E11+E12+E13</f>
        <v>75790.90819999999</v>
      </c>
      <c r="F7" s="28">
        <f>F8+F9+F10+F11+F12+F13</f>
        <v>223.128</v>
      </c>
      <c r="G7" s="12">
        <f>E7/C7*100</f>
        <v>88.66289925025238</v>
      </c>
      <c r="H7" s="12">
        <f>F7/D7*100</f>
        <v>97.13887679582064</v>
      </c>
      <c r="I7" s="39"/>
    </row>
    <row r="8" spans="1:10" s="4" customFormat="1" ht="276" customHeight="1">
      <c r="A8" s="90"/>
      <c r="B8" s="84" t="s">
        <v>91</v>
      </c>
      <c r="C8" s="27">
        <v>13517.6</v>
      </c>
      <c r="D8" s="27">
        <v>0</v>
      </c>
      <c r="E8" s="85">
        <v>6937.5851</v>
      </c>
      <c r="F8" s="85">
        <v>0</v>
      </c>
      <c r="G8" s="86">
        <f>E8/C8*100</f>
        <v>51.32260978280168</v>
      </c>
      <c r="H8" s="86">
        <v>0</v>
      </c>
      <c r="I8" s="56" t="s">
        <v>111</v>
      </c>
      <c r="J8" s="59"/>
    </row>
    <row r="9" spans="1:10" s="4" customFormat="1" ht="124.5" customHeight="1">
      <c r="A9" s="90"/>
      <c r="B9" s="50" t="s">
        <v>16</v>
      </c>
      <c r="C9" s="27">
        <v>38529.9</v>
      </c>
      <c r="D9" s="27">
        <v>0</v>
      </c>
      <c r="E9" s="85">
        <v>35816.2869</v>
      </c>
      <c r="F9" s="85">
        <v>0</v>
      </c>
      <c r="G9" s="86">
        <f aca="true" t="shared" si="0" ref="G9:H13">E9/C9*100</f>
        <v>92.957123947895</v>
      </c>
      <c r="H9" s="86">
        <v>0</v>
      </c>
      <c r="I9" s="56" t="s">
        <v>117</v>
      </c>
      <c r="J9" s="59"/>
    </row>
    <row r="10" spans="1:9" s="4" customFormat="1" ht="51.75" customHeight="1">
      <c r="A10" s="90"/>
      <c r="B10" s="50" t="s">
        <v>17</v>
      </c>
      <c r="C10" s="27">
        <v>502.4</v>
      </c>
      <c r="D10" s="27">
        <v>0</v>
      </c>
      <c r="E10" s="85">
        <v>502.2</v>
      </c>
      <c r="F10" s="85">
        <v>0</v>
      </c>
      <c r="G10" s="86">
        <f t="shared" si="0"/>
        <v>99.96019108280255</v>
      </c>
      <c r="H10" s="86">
        <v>0</v>
      </c>
      <c r="I10" s="56"/>
    </row>
    <row r="11" spans="1:10" s="4" customFormat="1" ht="145.5" customHeight="1">
      <c r="A11" s="90"/>
      <c r="B11" s="50" t="s">
        <v>18</v>
      </c>
      <c r="C11" s="27">
        <v>2402.1</v>
      </c>
      <c r="D11" s="27">
        <v>0</v>
      </c>
      <c r="E11" s="85">
        <v>2399.2017</v>
      </c>
      <c r="F11" s="85">
        <v>0</v>
      </c>
      <c r="G11" s="86">
        <f t="shared" si="0"/>
        <v>99.87934307480954</v>
      </c>
      <c r="H11" s="86">
        <v>0</v>
      </c>
      <c r="I11" s="56" t="s">
        <v>118</v>
      </c>
      <c r="J11" s="59"/>
    </row>
    <row r="12" spans="1:10" s="4" customFormat="1" ht="129" customHeight="1">
      <c r="A12" s="90"/>
      <c r="B12" s="50" t="s">
        <v>19</v>
      </c>
      <c r="C12" s="27">
        <v>27480.1</v>
      </c>
      <c r="D12" s="27">
        <v>0</v>
      </c>
      <c r="E12" s="85">
        <v>27172.8993</v>
      </c>
      <c r="F12" s="85">
        <v>0</v>
      </c>
      <c r="G12" s="86">
        <f t="shared" si="0"/>
        <v>98.88209759062013</v>
      </c>
      <c r="H12" s="86">
        <v>0</v>
      </c>
      <c r="I12" s="56" t="s">
        <v>110</v>
      </c>
      <c r="J12" s="59"/>
    </row>
    <row r="13" spans="1:9" s="4" customFormat="1" ht="82.5" customHeight="1">
      <c r="A13" s="90"/>
      <c r="B13" s="50" t="s">
        <v>20</v>
      </c>
      <c r="C13" s="27">
        <v>3050</v>
      </c>
      <c r="D13" s="27">
        <v>229.7</v>
      </c>
      <c r="E13" s="27">
        <v>2962.7352</v>
      </c>
      <c r="F13" s="27">
        <v>223.128</v>
      </c>
      <c r="G13" s="86">
        <f t="shared" si="0"/>
        <v>97.13885901639344</v>
      </c>
      <c r="H13" s="86">
        <f t="shared" si="0"/>
        <v>97.13887679582064</v>
      </c>
      <c r="I13" s="56" t="s">
        <v>112</v>
      </c>
    </row>
    <row r="14" spans="1:9" s="13" customFormat="1" ht="48" customHeight="1">
      <c r="A14" s="90">
        <v>2</v>
      </c>
      <c r="B14" s="11" t="s">
        <v>3</v>
      </c>
      <c r="C14" s="28">
        <f>C15+C16+C17+C19+C20+C21+C22+C18</f>
        <v>877860.2</v>
      </c>
      <c r="D14" s="28">
        <f>D15+D16+D17+D19+D20+D21+D22+D18</f>
        <v>11641.907</v>
      </c>
      <c r="E14" s="28">
        <f>E15+E16+E17+E19+E20+E21+E22+E18</f>
        <v>877860.2</v>
      </c>
      <c r="F14" s="28">
        <f>F15+F16+F17+F19+F20+F21+F22+F18</f>
        <v>6442.307000000001</v>
      </c>
      <c r="G14" s="12">
        <f>E14/C14*100</f>
        <v>100</v>
      </c>
      <c r="H14" s="12">
        <f>F14/D14*100</f>
        <v>55.337214083568966</v>
      </c>
      <c r="I14" s="39"/>
    </row>
    <row r="15" spans="1:9" ht="156.75" customHeight="1">
      <c r="A15" s="90"/>
      <c r="B15" s="50" t="s">
        <v>21</v>
      </c>
      <c r="C15" s="21">
        <v>3212.7</v>
      </c>
      <c r="D15" s="27">
        <v>4626.3</v>
      </c>
      <c r="E15" s="25">
        <v>3212.7</v>
      </c>
      <c r="F15" s="25">
        <v>4626.3</v>
      </c>
      <c r="G15" s="49">
        <f aca="true" t="shared" si="1" ref="G15:H22">E15/C15*100</f>
        <v>100</v>
      </c>
      <c r="H15" s="49">
        <f t="shared" si="1"/>
        <v>100</v>
      </c>
      <c r="I15" s="38"/>
    </row>
    <row r="16" spans="1:10" ht="174" customHeight="1">
      <c r="A16" s="90"/>
      <c r="B16" s="51" t="s">
        <v>92</v>
      </c>
      <c r="C16" s="27">
        <v>10000</v>
      </c>
      <c r="D16" s="27">
        <v>7015.607</v>
      </c>
      <c r="E16" s="25">
        <v>10000</v>
      </c>
      <c r="F16" s="25">
        <v>1816.007</v>
      </c>
      <c r="G16" s="49">
        <f t="shared" si="1"/>
        <v>100</v>
      </c>
      <c r="H16" s="49">
        <f t="shared" si="1"/>
        <v>25.88524414209633</v>
      </c>
      <c r="I16" s="38" t="s">
        <v>113</v>
      </c>
      <c r="J16" s="33"/>
    </row>
    <row r="17" spans="1:9" ht="171.75" customHeight="1">
      <c r="A17" s="90"/>
      <c r="B17" s="51" t="s">
        <v>22</v>
      </c>
      <c r="C17" s="27">
        <v>477578.6</v>
      </c>
      <c r="D17" s="27">
        <v>0</v>
      </c>
      <c r="E17" s="25">
        <v>477578.6</v>
      </c>
      <c r="F17" s="25">
        <v>0</v>
      </c>
      <c r="G17" s="49">
        <f t="shared" si="1"/>
        <v>100</v>
      </c>
      <c r="H17" s="49">
        <v>0</v>
      </c>
      <c r="I17" s="38"/>
    </row>
    <row r="18" spans="1:9" ht="126" customHeight="1">
      <c r="A18" s="90"/>
      <c r="B18" s="51" t="s">
        <v>27</v>
      </c>
      <c r="C18" s="27">
        <v>360386.3</v>
      </c>
      <c r="D18" s="27">
        <v>0</v>
      </c>
      <c r="E18" s="25">
        <v>360386.3</v>
      </c>
      <c r="F18" s="25">
        <v>0</v>
      </c>
      <c r="G18" s="49">
        <f t="shared" si="1"/>
        <v>100</v>
      </c>
      <c r="H18" s="49">
        <v>0</v>
      </c>
      <c r="I18" s="38"/>
    </row>
    <row r="19" spans="1:9" ht="78.75" customHeight="1">
      <c r="A19" s="90"/>
      <c r="B19" s="51" t="s">
        <v>23</v>
      </c>
      <c r="C19" s="27">
        <v>11825.6</v>
      </c>
      <c r="D19" s="27">
        <v>0</v>
      </c>
      <c r="E19" s="25">
        <v>11825.6</v>
      </c>
      <c r="F19" s="25">
        <v>0</v>
      </c>
      <c r="G19" s="49">
        <f t="shared" si="1"/>
        <v>100</v>
      </c>
      <c r="H19" s="49">
        <v>0</v>
      </c>
      <c r="I19" s="38"/>
    </row>
    <row r="20" spans="1:9" ht="55.5" customHeight="1">
      <c r="A20" s="90"/>
      <c r="B20" s="52" t="s">
        <v>24</v>
      </c>
      <c r="C20" s="27">
        <v>1833.2</v>
      </c>
      <c r="D20" s="27">
        <v>0</v>
      </c>
      <c r="E20" s="25">
        <v>1833.2</v>
      </c>
      <c r="F20" s="25">
        <v>0</v>
      </c>
      <c r="G20" s="49">
        <f t="shared" si="1"/>
        <v>100</v>
      </c>
      <c r="H20" s="49">
        <v>0</v>
      </c>
      <c r="I20" s="38"/>
    </row>
    <row r="21" spans="1:9" ht="126.75" customHeight="1">
      <c r="A21" s="90"/>
      <c r="B21" s="51" t="s">
        <v>25</v>
      </c>
      <c r="C21" s="27">
        <v>2178.5</v>
      </c>
      <c r="D21" s="27">
        <v>0</v>
      </c>
      <c r="E21" s="25">
        <v>2178.5</v>
      </c>
      <c r="F21" s="25">
        <v>0</v>
      </c>
      <c r="G21" s="49">
        <f t="shared" si="1"/>
        <v>100</v>
      </c>
      <c r="H21" s="49">
        <v>0</v>
      </c>
      <c r="I21" s="38"/>
    </row>
    <row r="22" spans="1:9" ht="125.25" customHeight="1">
      <c r="A22" s="90"/>
      <c r="B22" s="51" t="s">
        <v>26</v>
      </c>
      <c r="C22" s="27">
        <v>10845.3</v>
      </c>
      <c r="D22" s="27">
        <v>0</v>
      </c>
      <c r="E22" s="25">
        <v>10845.3</v>
      </c>
      <c r="F22" s="25">
        <v>0</v>
      </c>
      <c r="G22" s="49">
        <f t="shared" si="1"/>
        <v>100</v>
      </c>
      <c r="H22" s="49">
        <v>0</v>
      </c>
      <c r="I22" s="38"/>
    </row>
    <row r="23" spans="1:9" s="13" customFormat="1" ht="48.75" customHeight="1">
      <c r="A23" s="90">
        <v>3</v>
      </c>
      <c r="B23" s="11" t="s">
        <v>5</v>
      </c>
      <c r="C23" s="29">
        <f>C24+C25+C26+C27+C28+C29+C30</f>
        <v>91756.4</v>
      </c>
      <c r="D23" s="29">
        <f>D24+D25+D26+D27+D28+D29+D30</f>
        <v>0</v>
      </c>
      <c r="E23" s="29">
        <f>E24+E25+E26+E27+E28+E29+E30</f>
        <v>89938.2782</v>
      </c>
      <c r="F23" s="29">
        <f>F24+F25+F26+F27+F28+F29+F30</f>
        <v>0</v>
      </c>
      <c r="G23" s="12">
        <f>E23/C23*100</f>
        <v>98.01853407500731</v>
      </c>
      <c r="H23" s="12">
        <v>0</v>
      </c>
      <c r="I23" s="39"/>
    </row>
    <row r="24" spans="1:9" ht="54.75" customHeight="1">
      <c r="A24" s="90"/>
      <c r="B24" s="52" t="s">
        <v>28</v>
      </c>
      <c r="C24" s="53">
        <v>2382</v>
      </c>
      <c r="D24" s="27">
        <v>0</v>
      </c>
      <c r="E24" s="25">
        <v>2382</v>
      </c>
      <c r="F24" s="25">
        <v>0</v>
      </c>
      <c r="G24" s="49">
        <f aca="true" t="shared" si="2" ref="G24:G30">E24/C24*100</f>
        <v>100</v>
      </c>
      <c r="H24" s="49">
        <v>0</v>
      </c>
      <c r="I24" s="38"/>
    </row>
    <row r="25" spans="1:9" ht="55.5" customHeight="1">
      <c r="A25" s="90"/>
      <c r="B25" s="52" t="s">
        <v>29</v>
      </c>
      <c r="C25" s="53">
        <v>5213.6</v>
      </c>
      <c r="D25" s="27">
        <v>0</v>
      </c>
      <c r="E25" s="25">
        <v>5213.6</v>
      </c>
      <c r="F25" s="25">
        <v>0</v>
      </c>
      <c r="G25" s="49">
        <f t="shared" si="2"/>
        <v>100</v>
      </c>
      <c r="H25" s="49">
        <v>0</v>
      </c>
      <c r="I25" s="38"/>
    </row>
    <row r="26" spans="1:10" ht="195.75" customHeight="1">
      <c r="A26" s="90"/>
      <c r="B26" s="52" t="s">
        <v>51</v>
      </c>
      <c r="C26" s="53">
        <v>50277.7</v>
      </c>
      <c r="D26" s="27">
        <v>0</v>
      </c>
      <c r="E26" s="25">
        <v>49283.9384</v>
      </c>
      <c r="F26" s="25">
        <v>0</v>
      </c>
      <c r="G26" s="49">
        <f t="shared" si="2"/>
        <v>98.02345453352082</v>
      </c>
      <c r="H26" s="49">
        <v>0</v>
      </c>
      <c r="I26" s="38" t="s">
        <v>119</v>
      </c>
      <c r="J26" s="33"/>
    </row>
    <row r="27" spans="1:10" ht="288.75" customHeight="1">
      <c r="A27" s="90"/>
      <c r="B27" s="52" t="s">
        <v>30</v>
      </c>
      <c r="C27" s="53">
        <v>31777.4</v>
      </c>
      <c r="D27" s="27">
        <v>0</v>
      </c>
      <c r="E27" s="25">
        <v>31072.187</v>
      </c>
      <c r="F27" s="25">
        <v>0</v>
      </c>
      <c r="G27" s="49">
        <f t="shared" si="2"/>
        <v>97.78077186931593</v>
      </c>
      <c r="H27" s="49">
        <v>0</v>
      </c>
      <c r="I27" s="38" t="s">
        <v>120</v>
      </c>
      <c r="J27" s="33"/>
    </row>
    <row r="28" spans="1:10" ht="95.25" customHeight="1">
      <c r="A28" s="90"/>
      <c r="B28" s="52" t="s">
        <v>31</v>
      </c>
      <c r="C28" s="53">
        <v>680.6</v>
      </c>
      <c r="D28" s="27">
        <v>0</v>
      </c>
      <c r="E28" s="25">
        <v>620.4462</v>
      </c>
      <c r="F28" s="25">
        <v>0</v>
      </c>
      <c r="G28" s="49">
        <f t="shared" si="2"/>
        <v>91.16165148398471</v>
      </c>
      <c r="H28" s="49">
        <v>0</v>
      </c>
      <c r="I28" s="38" t="s">
        <v>121</v>
      </c>
      <c r="J28" s="33"/>
    </row>
    <row r="29" spans="1:10" ht="99" customHeight="1">
      <c r="A29" s="90"/>
      <c r="B29" s="52" t="s">
        <v>32</v>
      </c>
      <c r="C29" s="53">
        <v>836.4</v>
      </c>
      <c r="D29" s="27">
        <v>0</v>
      </c>
      <c r="E29" s="25">
        <v>777.4066</v>
      </c>
      <c r="F29" s="25">
        <v>0</v>
      </c>
      <c r="G29" s="49">
        <f t="shared" si="2"/>
        <v>92.94674796747968</v>
      </c>
      <c r="H29" s="49">
        <v>0</v>
      </c>
      <c r="I29" s="38" t="s">
        <v>122</v>
      </c>
      <c r="J29" s="33"/>
    </row>
    <row r="30" spans="1:9" ht="39.75" customHeight="1">
      <c r="A30" s="90"/>
      <c r="B30" s="52" t="s">
        <v>33</v>
      </c>
      <c r="C30" s="53">
        <v>588.7</v>
      </c>
      <c r="D30" s="27">
        <v>0</v>
      </c>
      <c r="E30" s="25">
        <v>588.7</v>
      </c>
      <c r="F30" s="25">
        <v>0</v>
      </c>
      <c r="G30" s="49">
        <f t="shared" si="2"/>
        <v>100</v>
      </c>
      <c r="H30" s="49">
        <v>0</v>
      </c>
      <c r="I30" s="38"/>
    </row>
    <row r="31" spans="1:9" s="13" customFormat="1" ht="57" customHeight="1">
      <c r="A31" s="90">
        <v>4</v>
      </c>
      <c r="B31" s="11" t="s">
        <v>4</v>
      </c>
      <c r="C31" s="29">
        <f>C32+C33+C34+C35</f>
        <v>24702.100000000002</v>
      </c>
      <c r="D31" s="29">
        <f>D32+D33+D34+D35</f>
        <v>347.7</v>
      </c>
      <c r="E31" s="29">
        <f>E32+E33+E34+E35</f>
        <v>24682.009000000002</v>
      </c>
      <c r="F31" s="29">
        <f>F32+F33+F34+F35</f>
        <v>347.7</v>
      </c>
      <c r="G31" s="12">
        <f>E31/C31*100</f>
        <v>99.91866683399387</v>
      </c>
      <c r="H31" s="12">
        <f>F31/D31*100</f>
        <v>100</v>
      </c>
      <c r="I31" s="39"/>
    </row>
    <row r="32" spans="1:9" ht="200.25" customHeight="1">
      <c r="A32" s="90"/>
      <c r="B32" s="52" t="s">
        <v>34</v>
      </c>
      <c r="C32" s="53">
        <v>20759.7</v>
      </c>
      <c r="D32" s="27">
        <v>0</v>
      </c>
      <c r="E32" s="25">
        <v>20739.609</v>
      </c>
      <c r="F32" s="25">
        <v>0</v>
      </c>
      <c r="G32" s="49">
        <f aca="true" t="shared" si="3" ref="G32:H35">E32/C32*100</f>
        <v>99.90322114481422</v>
      </c>
      <c r="H32" s="49">
        <v>0</v>
      </c>
      <c r="I32" s="38" t="s">
        <v>89</v>
      </c>
    </row>
    <row r="33" spans="1:9" ht="129" customHeight="1">
      <c r="A33" s="90"/>
      <c r="B33" s="52" t="s">
        <v>35</v>
      </c>
      <c r="C33" s="53">
        <v>5.2</v>
      </c>
      <c r="D33" s="27">
        <v>0</v>
      </c>
      <c r="E33" s="25">
        <v>5.2</v>
      </c>
      <c r="F33" s="25">
        <v>0</v>
      </c>
      <c r="G33" s="49">
        <f t="shared" si="3"/>
        <v>100</v>
      </c>
      <c r="H33" s="49">
        <v>0</v>
      </c>
      <c r="I33" s="38"/>
    </row>
    <row r="34" spans="1:9" ht="177" customHeight="1">
      <c r="A34" s="90"/>
      <c r="B34" s="52" t="s">
        <v>36</v>
      </c>
      <c r="C34" s="53">
        <v>808.2</v>
      </c>
      <c r="D34" s="27">
        <v>0</v>
      </c>
      <c r="E34" s="25">
        <v>808.2</v>
      </c>
      <c r="F34" s="25">
        <v>0</v>
      </c>
      <c r="G34" s="49">
        <f t="shared" si="3"/>
        <v>100</v>
      </c>
      <c r="H34" s="49">
        <v>0</v>
      </c>
      <c r="I34" s="38"/>
    </row>
    <row r="35" spans="1:9" s="4" customFormat="1" ht="106.5" customHeight="1">
      <c r="A35" s="90"/>
      <c r="B35" s="52" t="s">
        <v>37</v>
      </c>
      <c r="C35" s="54">
        <v>3129</v>
      </c>
      <c r="D35" s="27">
        <v>347.7</v>
      </c>
      <c r="E35" s="55">
        <v>3129</v>
      </c>
      <c r="F35" s="55">
        <v>347.7</v>
      </c>
      <c r="G35" s="49">
        <f t="shared" si="3"/>
        <v>100</v>
      </c>
      <c r="H35" s="49">
        <f t="shared" si="3"/>
        <v>100</v>
      </c>
      <c r="I35" s="56"/>
    </row>
    <row r="36" spans="1:9" s="13" customFormat="1" ht="56.25" customHeight="1">
      <c r="A36" s="90">
        <v>5</v>
      </c>
      <c r="B36" s="11" t="s">
        <v>10</v>
      </c>
      <c r="C36" s="28">
        <f>C37+C38+C39</f>
        <v>17062.2</v>
      </c>
      <c r="D36" s="28">
        <f>D37+D38+D39</f>
        <v>5742.06977</v>
      </c>
      <c r="E36" s="28">
        <f>E37+E38+E39</f>
        <v>17043.1961</v>
      </c>
      <c r="F36" s="28">
        <f>F37+F38+F39</f>
        <v>5742.06977</v>
      </c>
      <c r="G36" s="12">
        <f>E36/C36*100</f>
        <v>99.88861987316994</v>
      </c>
      <c r="H36" s="12">
        <f>F36/D36*100</f>
        <v>100</v>
      </c>
      <c r="I36" s="39"/>
    </row>
    <row r="37" spans="1:9" ht="148.5" customHeight="1">
      <c r="A37" s="90"/>
      <c r="B37" s="20" t="s">
        <v>38</v>
      </c>
      <c r="C37" s="48">
        <v>16423.2</v>
      </c>
      <c r="D37" s="27">
        <v>5735.9</v>
      </c>
      <c r="E37" s="25">
        <v>16423.2</v>
      </c>
      <c r="F37" s="25">
        <v>5735.9</v>
      </c>
      <c r="G37" s="49">
        <f aca="true" t="shared" si="4" ref="G37:H39">E37/C37*100</f>
        <v>100</v>
      </c>
      <c r="H37" s="49">
        <f t="shared" si="4"/>
        <v>100</v>
      </c>
      <c r="I37" s="38"/>
    </row>
    <row r="38" spans="1:10" ht="122.25" customHeight="1">
      <c r="A38" s="90"/>
      <c r="B38" s="50" t="s">
        <v>39</v>
      </c>
      <c r="C38" s="48">
        <v>601.1</v>
      </c>
      <c r="D38" s="27">
        <v>0</v>
      </c>
      <c r="E38" s="25">
        <v>582.0961</v>
      </c>
      <c r="F38" s="25">
        <v>0</v>
      </c>
      <c r="G38" s="49">
        <f t="shared" si="4"/>
        <v>96.83847945433371</v>
      </c>
      <c r="H38" s="49">
        <v>0</v>
      </c>
      <c r="I38" s="38" t="s">
        <v>114</v>
      </c>
      <c r="J38" s="33"/>
    </row>
    <row r="39" spans="1:9" ht="153" customHeight="1">
      <c r="A39" s="90"/>
      <c r="B39" s="50" t="s">
        <v>40</v>
      </c>
      <c r="C39" s="48">
        <v>37.9</v>
      </c>
      <c r="D39" s="27">
        <v>6.16977</v>
      </c>
      <c r="E39" s="25">
        <v>37.9</v>
      </c>
      <c r="F39" s="25">
        <v>6.16977</v>
      </c>
      <c r="G39" s="49">
        <f t="shared" si="4"/>
        <v>100</v>
      </c>
      <c r="H39" s="49">
        <f t="shared" si="4"/>
        <v>100</v>
      </c>
      <c r="I39" s="38"/>
    </row>
    <row r="40" spans="1:9" s="13" customFormat="1" ht="53.25" customHeight="1">
      <c r="A40" s="90">
        <v>6</v>
      </c>
      <c r="B40" s="19" t="s">
        <v>52</v>
      </c>
      <c r="C40" s="29">
        <f>C41</f>
        <v>228.8</v>
      </c>
      <c r="D40" s="29">
        <f>D41</f>
        <v>468.256</v>
      </c>
      <c r="E40" s="29">
        <f>E41</f>
        <v>228.7</v>
      </c>
      <c r="F40" s="29">
        <f>F41</f>
        <v>468.256</v>
      </c>
      <c r="G40" s="12">
        <f aca="true" t="shared" si="5" ref="G40:H42">E40/C40*100</f>
        <v>99.95629370629369</v>
      </c>
      <c r="H40" s="12">
        <f t="shared" si="5"/>
        <v>100</v>
      </c>
      <c r="I40" s="39"/>
    </row>
    <row r="41" spans="1:9" ht="127.5" customHeight="1">
      <c r="A41" s="90"/>
      <c r="B41" s="20" t="s">
        <v>42</v>
      </c>
      <c r="C41" s="53">
        <v>228.8</v>
      </c>
      <c r="D41" s="27">
        <v>468.256</v>
      </c>
      <c r="E41" s="53">
        <v>228.7</v>
      </c>
      <c r="F41" s="27">
        <v>468.256</v>
      </c>
      <c r="G41" s="49">
        <f t="shared" si="5"/>
        <v>99.95629370629369</v>
      </c>
      <c r="H41" s="49">
        <f t="shared" si="5"/>
        <v>100</v>
      </c>
      <c r="I41" s="41"/>
    </row>
    <row r="42" spans="1:9" s="13" customFormat="1" ht="53.25" customHeight="1">
      <c r="A42" s="90">
        <v>7</v>
      </c>
      <c r="B42" s="11" t="s">
        <v>6</v>
      </c>
      <c r="C42" s="29">
        <f>C43+C44</f>
        <v>923.7</v>
      </c>
      <c r="D42" s="29">
        <f>D43+D44</f>
        <v>130.1</v>
      </c>
      <c r="E42" s="29">
        <f>E43+E44</f>
        <v>923.7</v>
      </c>
      <c r="F42" s="29">
        <f>F43+F44</f>
        <v>130.1</v>
      </c>
      <c r="G42" s="12">
        <f t="shared" si="5"/>
        <v>100</v>
      </c>
      <c r="H42" s="12">
        <f t="shared" si="5"/>
        <v>100</v>
      </c>
      <c r="I42" s="39"/>
    </row>
    <row r="43" spans="1:9" ht="127.5" customHeight="1">
      <c r="A43" s="90"/>
      <c r="B43" s="50" t="s">
        <v>44</v>
      </c>
      <c r="C43" s="53">
        <v>125</v>
      </c>
      <c r="D43" s="27">
        <v>0</v>
      </c>
      <c r="E43" s="25">
        <v>125</v>
      </c>
      <c r="F43" s="25">
        <v>0</v>
      </c>
      <c r="G43" s="49">
        <f aca="true" t="shared" si="6" ref="G43:G53">E43/C43*100</f>
        <v>100</v>
      </c>
      <c r="H43" s="49">
        <v>0</v>
      </c>
      <c r="I43" s="38"/>
    </row>
    <row r="44" spans="1:9" ht="80.25" customHeight="1">
      <c r="A44" s="90"/>
      <c r="B44" s="51" t="s">
        <v>45</v>
      </c>
      <c r="C44" s="27">
        <v>798.7</v>
      </c>
      <c r="D44" s="27">
        <v>130.1</v>
      </c>
      <c r="E44" s="27">
        <v>798.7</v>
      </c>
      <c r="F44" s="27">
        <v>130.1</v>
      </c>
      <c r="G44" s="49">
        <f t="shared" si="6"/>
        <v>100</v>
      </c>
      <c r="H44" s="49">
        <f>F44/D44*100</f>
        <v>100</v>
      </c>
      <c r="I44" s="41"/>
    </row>
    <row r="45" spans="1:9" s="13" customFormat="1" ht="49.5" customHeight="1">
      <c r="A45" s="90">
        <v>8</v>
      </c>
      <c r="B45" s="11" t="s">
        <v>1</v>
      </c>
      <c r="C45" s="29">
        <f>C46+C47</f>
        <v>96588.5</v>
      </c>
      <c r="D45" s="29">
        <f>D46+D47</f>
        <v>21198.3</v>
      </c>
      <c r="E45" s="29">
        <f>E46+E47</f>
        <v>43162.1005</v>
      </c>
      <c r="F45" s="29">
        <f>F46+F47</f>
        <v>6930.5861</v>
      </c>
      <c r="G45" s="12">
        <f t="shared" si="6"/>
        <v>44.686583288900856</v>
      </c>
      <c r="H45" s="12">
        <f>F45/D45*100</f>
        <v>32.694065561861095</v>
      </c>
      <c r="I45" s="39"/>
    </row>
    <row r="46" spans="1:9" ht="55.5" customHeight="1">
      <c r="A46" s="90"/>
      <c r="B46" s="20" t="s">
        <v>46</v>
      </c>
      <c r="C46" s="53">
        <v>588.5</v>
      </c>
      <c r="D46" s="27">
        <v>0</v>
      </c>
      <c r="E46" s="25">
        <v>588.5</v>
      </c>
      <c r="F46" s="25">
        <v>0</v>
      </c>
      <c r="G46" s="49">
        <f t="shared" si="6"/>
        <v>100</v>
      </c>
      <c r="H46" s="49">
        <v>0</v>
      </c>
      <c r="I46" s="38"/>
    </row>
    <row r="47" spans="1:10" s="4" customFormat="1" ht="370.5" customHeight="1">
      <c r="A47" s="90"/>
      <c r="B47" s="20" t="s">
        <v>86</v>
      </c>
      <c r="C47" s="27">
        <v>96000</v>
      </c>
      <c r="D47" s="27">
        <v>21198.3</v>
      </c>
      <c r="E47" s="55">
        <v>42573.6005</v>
      </c>
      <c r="F47" s="55">
        <v>6930.5861</v>
      </c>
      <c r="G47" s="86">
        <f t="shared" si="6"/>
        <v>44.347500520833336</v>
      </c>
      <c r="H47" s="86">
        <f>F47/D47*100</f>
        <v>32.694065561861095</v>
      </c>
      <c r="I47" s="56" t="s">
        <v>123</v>
      </c>
      <c r="J47" s="59"/>
    </row>
    <row r="48" spans="1:9" s="13" customFormat="1" ht="73.5" customHeight="1">
      <c r="A48" s="90">
        <v>9</v>
      </c>
      <c r="B48" s="11" t="s">
        <v>7</v>
      </c>
      <c r="C48" s="28">
        <f>C49+C50+C51</f>
        <v>16222.9</v>
      </c>
      <c r="D48" s="28">
        <f>D49+D50+D51</f>
        <v>0</v>
      </c>
      <c r="E48" s="28">
        <f>E49+E50+E51</f>
        <v>15754</v>
      </c>
      <c r="F48" s="28">
        <f>F49+F50+F51</f>
        <v>0</v>
      </c>
      <c r="G48" s="12">
        <f t="shared" si="6"/>
        <v>97.10964130950693</v>
      </c>
      <c r="H48" s="12">
        <v>0</v>
      </c>
      <c r="I48" s="39"/>
    </row>
    <row r="49" spans="1:9" ht="98.25" customHeight="1">
      <c r="A49" s="90"/>
      <c r="B49" s="58" t="s">
        <v>47</v>
      </c>
      <c r="C49" s="21">
        <v>14576.6</v>
      </c>
      <c r="D49" s="21">
        <v>0</v>
      </c>
      <c r="E49" s="21">
        <v>14576.6</v>
      </c>
      <c r="F49" s="21">
        <v>0</v>
      </c>
      <c r="G49" s="49">
        <f t="shared" si="6"/>
        <v>100</v>
      </c>
      <c r="H49" s="49">
        <v>0</v>
      </c>
      <c r="I49" s="38"/>
    </row>
    <row r="50" spans="1:9" ht="266.25" customHeight="1">
      <c r="A50" s="90"/>
      <c r="B50" s="50" t="s">
        <v>48</v>
      </c>
      <c r="C50" s="21">
        <v>468.9</v>
      </c>
      <c r="D50" s="21">
        <v>0</v>
      </c>
      <c r="E50" s="21">
        <v>0</v>
      </c>
      <c r="F50" s="21">
        <v>0</v>
      </c>
      <c r="G50" s="49">
        <f t="shared" si="6"/>
        <v>0</v>
      </c>
      <c r="H50" s="49">
        <v>0</v>
      </c>
      <c r="I50" s="38" t="s">
        <v>109</v>
      </c>
    </row>
    <row r="51" spans="1:9" ht="47.25" customHeight="1">
      <c r="A51" s="90"/>
      <c r="B51" s="50" t="s">
        <v>49</v>
      </c>
      <c r="C51" s="21">
        <v>1177.4</v>
      </c>
      <c r="D51" s="21">
        <v>0</v>
      </c>
      <c r="E51" s="21">
        <v>1177.4</v>
      </c>
      <c r="F51" s="21">
        <v>0</v>
      </c>
      <c r="G51" s="49">
        <f t="shared" si="6"/>
        <v>100</v>
      </c>
      <c r="H51" s="49">
        <v>0</v>
      </c>
      <c r="I51" s="38"/>
    </row>
    <row r="52" spans="1:9" s="13" customFormat="1" ht="54.75" customHeight="1">
      <c r="A52" s="90">
        <v>10</v>
      </c>
      <c r="B52" s="11" t="s">
        <v>2</v>
      </c>
      <c r="C52" s="29">
        <f>C53</f>
        <v>7598.5</v>
      </c>
      <c r="D52" s="29">
        <f>D53</f>
        <v>1237</v>
      </c>
      <c r="E52" s="29">
        <f>E53</f>
        <v>7598.5</v>
      </c>
      <c r="F52" s="29">
        <f>F53</f>
        <v>1237</v>
      </c>
      <c r="G52" s="12">
        <f t="shared" si="6"/>
        <v>100</v>
      </c>
      <c r="H52" s="12">
        <f>F52/D52*100</f>
        <v>100</v>
      </c>
      <c r="I52" s="39"/>
    </row>
    <row r="53" spans="1:9" ht="38.25" customHeight="1">
      <c r="A53" s="90"/>
      <c r="B53" s="50" t="s">
        <v>50</v>
      </c>
      <c r="C53" s="32">
        <v>7598.5</v>
      </c>
      <c r="D53" s="32">
        <v>1237</v>
      </c>
      <c r="E53" s="25">
        <v>7598.5</v>
      </c>
      <c r="F53" s="25">
        <v>1237</v>
      </c>
      <c r="G53" s="49">
        <f t="shared" si="6"/>
        <v>100</v>
      </c>
      <c r="H53" s="49">
        <f>F53/D53*100</f>
        <v>100</v>
      </c>
      <c r="I53" s="38"/>
    </row>
    <row r="54" spans="1:9" s="5" customFormat="1" ht="38.25" customHeight="1">
      <c r="A54" s="87"/>
      <c r="B54" s="88" t="s">
        <v>125</v>
      </c>
      <c r="C54" s="89">
        <f>C7+C14+C23+C31+C36+C40+C42+C45+C48+C52</f>
        <v>1218425.4</v>
      </c>
      <c r="D54" s="89">
        <f>D7+D14+D23+D31+D36+D40+D42+D45+D48+D52</f>
        <v>40995.032770000005</v>
      </c>
      <c r="E54" s="89">
        <f>E7+E14+E23+E31+E36+E40+E42+E45+E48+E52</f>
        <v>1152981.592</v>
      </c>
      <c r="F54" s="89">
        <f>F7+F14+F23+F31+F36+F40+F42+F45+F48+F52</f>
        <v>21521.14687</v>
      </c>
      <c r="G54" s="83">
        <f>E54/C54*100</f>
        <v>94.62882109975712</v>
      </c>
      <c r="H54" s="83">
        <f>F54/D54*100</f>
        <v>52.49696223135864</v>
      </c>
      <c r="I54" s="42"/>
    </row>
    <row r="55" spans="1:9" s="4" customFormat="1" ht="38.25" customHeight="1">
      <c r="A55" s="90" t="s">
        <v>8</v>
      </c>
      <c r="B55" s="90"/>
      <c r="C55" s="90"/>
      <c r="D55" s="90"/>
      <c r="E55" s="90"/>
      <c r="F55" s="90"/>
      <c r="G55" s="90"/>
      <c r="H55" s="90"/>
      <c r="I55" s="90"/>
    </row>
    <row r="56" spans="1:9" s="16" customFormat="1" ht="28.5" customHeight="1">
      <c r="A56" s="90">
        <v>1</v>
      </c>
      <c r="B56" s="14" t="s">
        <v>10</v>
      </c>
      <c r="C56" s="30">
        <f>C57+C70+C72+C74+C76</f>
        <v>75734.60000000002</v>
      </c>
      <c r="D56" s="30">
        <f>D57+D70+D72+D74+D76</f>
        <v>27651.424199999998</v>
      </c>
      <c r="E56" s="30">
        <f>E57+E70+E72+E74+E76</f>
        <v>71904.72</v>
      </c>
      <c r="F56" s="30">
        <f>F57+F70+F72+F74+F76</f>
        <v>26144.6822</v>
      </c>
      <c r="G56" s="15">
        <f>E56/C56*100</f>
        <v>94.94302472053721</v>
      </c>
      <c r="H56" s="15">
        <f>F56/D56*100</f>
        <v>94.55094251528642</v>
      </c>
      <c r="I56" s="40"/>
    </row>
    <row r="57" spans="1:9" s="4" customFormat="1" ht="75.75" customHeight="1">
      <c r="A57" s="90"/>
      <c r="B57" s="20" t="s">
        <v>60</v>
      </c>
      <c r="C57" s="27">
        <f>C58+C59+C60+C61+C62+C63+C64+C65+C66+C67+C68+C69</f>
        <v>67588.70000000001</v>
      </c>
      <c r="D57" s="27">
        <f>D58+D59+D60+D61+D62+D63+D64+D65+D66+D67+D68+D69</f>
        <v>26824.1</v>
      </c>
      <c r="E57" s="27">
        <f>E58+E59+E60+E61+E62+E63+E64+E65+E66+E67+E68+E69</f>
        <v>63758.82000000001</v>
      </c>
      <c r="F57" s="27">
        <f>F58+F59+F60+F61+F62+F63+F64+F65+F66+F67+F68+F69</f>
        <v>25317.358</v>
      </c>
      <c r="G57" s="49">
        <f aca="true" t="shared" si="7" ref="G57:H77">E57/C57*100</f>
        <v>94.33354983895237</v>
      </c>
      <c r="H57" s="49">
        <f t="shared" si="7"/>
        <v>94.38287957471081</v>
      </c>
      <c r="I57" s="41"/>
    </row>
    <row r="58" spans="1:9" s="4" customFormat="1" ht="38.25" customHeight="1">
      <c r="A58" s="90"/>
      <c r="B58" s="60" t="s">
        <v>61</v>
      </c>
      <c r="C58" s="27">
        <v>2356.7</v>
      </c>
      <c r="D58" s="27">
        <v>977</v>
      </c>
      <c r="E58" s="27">
        <v>2356.7</v>
      </c>
      <c r="F58" s="27">
        <v>977</v>
      </c>
      <c r="G58" s="49">
        <f t="shared" si="7"/>
        <v>100</v>
      </c>
      <c r="H58" s="49">
        <f t="shared" si="7"/>
        <v>100</v>
      </c>
      <c r="I58" s="41"/>
    </row>
    <row r="59" spans="1:9" s="4" customFormat="1" ht="41.25" customHeight="1">
      <c r="A59" s="90"/>
      <c r="B59" s="60" t="s">
        <v>62</v>
      </c>
      <c r="C59" s="27">
        <v>4930.4</v>
      </c>
      <c r="D59" s="27">
        <v>2114.2</v>
      </c>
      <c r="E59" s="27">
        <v>4930.4</v>
      </c>
      <c r="F59" s="27">
        <v>2114.2</v>
      </c>
      <c r="G59" s="49">
        <f t="shared" si="7"/>
        <v>100</v>
      </c>
      <c r="H59" s="49">
        <f t="shared" si="7"/>
        <v>100</v>
      </c>
      <c r="I59" s="41"/>
    </row>
    <row r="60" spans="1:9" s="4" customFormat="1" ht="41.25" customHeight="1">
      <c r="A60" s="90"/>
      <c r="B60" s="60" t="s">
        <v>63</v>
      </c>
      <c r="C60" s="27">
        <v>3253</v>
      </c>
      <c r="D60" s="27">
        <v>1231.9</v>
      </c>
      <c r="E60" s="27">
        <v>3253</v>
      </c>
      <c r="F60" s="27">
        <v>1231.9</v>
      </c>
      <c r="G60" s="49">
        <f t="shared" si="7"/>
        <v>100</v>
      </c>
      <c r="H60" s="49">
        <f t="shared" si="7"/>
        <v>100</v>
      </c>
      <c r="I60" s="41"/>
    </row>
    <row r="61" spans="1:9" s="4" customFormat="1" ht="40.5" customHeight="1">
      <c r="A61" s="90"/>
      <c r="B61" s="60" t="s">
        <v>64</v>
      </c>
      <c r="C61" s="27">
        <v>4285</v>
      </c>
      <c r="D61" s="27">
        <v>1677</v>
      </c>
      <c r="E61" s="27">
        <v>4285</v>
      </c>
      <c r="F61" s="27">
        <v>1677</v>
      </c>
      <c r="G61" s="49">
        <f t="shared" si="7"/>
        <v>100</v>
      </c>
      <c r="H61" s="49">
        <f t="shared" si="7"/>
        <v>100</v>
      </c>
      <c r="I61" s="41"/>
    </row>
    <row r="62" spans="1:9" s="4" customFormat="1" ht="39" customHeight="1">
      <c r="A62" s="90"/>
      <c r="B62" s="60" t="s">
        <v>9</v>
      </c>
      <c r="C62" s="54">
        <v>4239.4</v>
      </c>
      <c r="D62" s="54">
        <v>1425.1</v>
      </c>
      <c r="E62" s="55">
        <v>4239.4</v>
      </c>
      <c r="F62" s="55">
        <v>1425.1</v>
      </c>
      <c r="G62" s="49">
        <f t="shared" si="7"/>
        <v>100</v>
      </c>
      <c r="H62" s="49">
        <f t="shared" si="7"/>
        <v>100</v>
      </c>
      <c r="I62" s="56"/>
    </row>
    <row r="63" spans="1:10" s="4" customFormat="1" ht="245.25" customHeight="1">
      <c r="A63" s="90"/>
      <c r="B63" s="60" t="s">
        <v>65</v>
      </c>
      <c r="C63" s="55">
        <v>4061.7</v>
      </c>
      <c r="D63" s="55">
        <v>1195.2</v>
      </c>
      <c r="E63" s="55">
        <v>3976.2</v>
      </c>
      <c r="F63" s="55">
        <v>1172.4</v>
      </c>
      <c r="G63" s="49">
        <f t="shared" si="7"/>
        <v>97.89497008641702</v>
      </c>
      <c r="H63" s="49">
        <f t="shared" si="7"/>
        <v>98.09236947791165</v>
      </c>
      <c r="I63" s="56" t="s">
        <v>96</v>
      </c>
      <c r="J63" s="59"/>
    </row>
    <row r="64" spans="1:10" s="4" customFormat="1" ht="192.75" customHeight="1">
      <c r="A64" s="90"/>
      <c r="B64" s="60" t="s">
        <v>66</v>
      </c>
      <c r="C64" s="55">
        <v>5450.9</v>
      </c>
      <c r="D64" s="55">
        <v>1455</v>
      </c>
      <c r="E64" s="55">
        <v>5421.1</v>
      </c>
      <c r="F64" s="55">
        <v>1447</v>
      </c>
      <c r="G64" s="49">
        <f t="shared" si="7"/>
        <v>99.45330128969529</v>
      </c>
      <c r="H64" s="49">
        <f t="shared" si="7"/>
        <v>99.45017182130584</v>
      </c>
      <c r="I64" s="56" t="s">
        <v>93</v>
      </c>
      <c r="J64" s="59"/>
    </row>
    <row r="65" spans="1:10" s="4" customFormat="1" ht="147" customHeight="1">
      <c r="A65" s="90"/>
      <c r="B65" s="60" t="s">
        <v>67</v>
      </c>
      <c r="C65" s="55">
        <v>3553.7</v>
      </c>
      <c r="D65" s="55">
        <v>1409.1</v>
      </c>
      <c r="E65" s="55">
        <v>3354.7</v>
      </c>
      <c r="F65" s="55">
        <v>1409.1</v>
      </c>
      <c r="G65" s="49">
        <f t="shared" si="7"/>
        <v>94.40020260573488</v>
      </c>
      <c r="H65" s="49">
        <f t="shared" si="7"/>
        <v>100</v>
      </c>
      <c r="I65" s="56" t="s">
        <v>94</v>
      </c>
      <c r="J65" s="59"/>
    </row>
    <row r="66" spans="1:10" s="4" customFormat="1" ht="246.75" customHeight="1">
      <c r="A66" s="90"/>
      <c r="B66" s="60" t="s">
        <v>68</v>
      </c>
      <c r="C66" s="55">
        <v>6184.7</v>
      </c>
      <c r="D66" s="55">
        <v>2457.4</v>
      </c>
      <c r="E66" s="55">
        <v>5328.2</v>
      </c>
      <c r="F66" s="55">
        <v>2117.1</v>
      </c>
      <c r="G66" s="49">
        <f t="shared" si="7"/>
        <v>86.15130887512733</v>
      </c>
      <c r="H66" s="49">
        <f t="shared" si="7"/>
        <v>86.15203060144869</v>
      </c>
      <c r="I66" s="56" t="s">
        <v>97</v>
      </c>
      <c r="J66" s="59"/>
    </row>
    <row r="67" spans="1:10" s="4" customFormat="1" ht="245.25" customHeight="1">
      <c r="A67" s="90"/>
      <c r="B67" s="60" t="s">
        <v>69</v>
      </c>
      <c r="C67" s="55">
        <v>7487.4</v>
      </c>
      <c r="D67" s="55">
        <v>2978.5</v>
      </c>
      <c r="E67" s="55">
        <v>5963.42</v>
      </c>
      <c r="F67" s="55">
        <v>2372.258</v>
      </c>
      <c r="G67" s="49">
        <f t="shared" si="7"/>
        <v>79.64607206774048</v>
      </c>
      <c r="H67" s="49">
        <f t="shared" si="7"/>
        <v>79.6460634547591</v>
      </c>
      <c r="I67" s="56" t="s">
        <v>98</v>
      </c>
      <c r="J67" s="59"/>
    </row>
    <row r="68" spans="1:9" s="4" customFormat="1" ht="33.75" customHeight="1">
      <c r="A68" s="90"/>
      <c r="B68" s="60" t="s">
        <v>70</v>
      </c>
      <c r="C68" s="55">
        <v>2923.9</v>
      </c>
      <c r="D68" s="55">
        <v>1106.6</v>
      </c>
      <c r="E68" s="55">
        <v>2923.9</v>
      </c>
      <c r="F68" s="55">
        <v>1106.6</v>
      </c>
      <c r="G68" s="49">
        <f t="shared" si="7"/>
        <v>100</v>
      </c>
      <c r="H68" s="49">
        <f t="shared" si="7"/>
        <v>100</v>
      </c>
      <c r="I68" s="56"/>
    </row>
    <row r="69" spans="1:10" s="4" customFormat="1" ht="217.5" customHeight="1">
      <c r="A69" s="90"/>
      <c r="B69" s="60" t="s">
        <v>71</v>
      </c>
      <c r="C69" s="55">
        <v>18861.9</v>
      </c>
      <c r="D69" s="55">
        <v>8797.1</v>
      </c>
      <c r="E69" s="55">
        <v>17726.8</v>
      </c>
      <c r="F69" s="55">
        <v>8267.7</v>
      </c>
      <c r="G69" s="49">
        <f t="shared" si="7"/>
        <v>93.98204846807585</v>
      </c>
      <c r="H69" s="49">
        <f t="shared" si="7"/>
        <v>93.98210774005071</v>
      </c>
      <c r="I69" s="56" t="s">
        <v>95</v>
      </c>
      <c r="J69" s="56"/>
    </row>
    <row r="70" spans="1:9" s="4" customFormat="1" ht="98.25" customHeight="1">
      <c r="A70" s="90"/>
      <c r="B70" s="50" t="s">
        <v>90</v>
      </c>
      <c r="C70" s="54">
        <f>C71</f>
        <v>28</v>
      </c>
      <c r="D70" s="54">
        <f>D71</f>
        <v>3.4607</v>
      </c>
      <c r="E70" s="54">
        <f>E71</f>
        <v>28</v>
      </c>
      <c r="F70" s="54">
        <f>F71</f>
        <v>3.4607</v>
      </c>
      <c r="G70" s="49">
        <f t="shared" si="7"/>
        <v>100</v>
      </c>
      <c r="H70" s="49">
        <f t="shared" si="7"/>
        <v>100</v>
      </c>
      <c r="I70" s="56"/>
    </row>
    <row r="71" spans="1:9" s="4" customFormat="1" ht="30" customHeight="1">
      <c r="A71" s="90"/>
      <c r="B71" s="60" t="s">
        <v>9</v>
      </c>
      <c r="C71" s="54">
        <v>28</v>
      </c>
      <c r="D71" s="54">
        <v>3.4607</v>
      </c>
      <c r="E71" s="55">
        <v>28</v>
      </c>
      <c r="F71" s="55">
        <v>3.4607</v>
      </c>
      <c r="G71" s="49">
        <f t="shared" si="7"/>
        <v>100</v>
      </c>
      <c r="H71" s="49">
        <f t="shared" si="7"/>
        <v>100</v>
      </c>
      <c r="I71" s="56"/>
    </row>
    <row r="72" spans="1:9" s="4" customFormat="1" ht="48.75" customHeight="1">
      <c r="A72" s="90"/>
      <c r="B72" s="50" t="s">
        <v>72</v>
      </c>
      <c r="C72" s="55">
        <f>C73</f>
        <v>131.5</v>
      </c>
      <c r="D72" s="55">
        <f>D73</f>
        <v>21.407</v>
      </c>
      <c r="E72" s="55">
        <f>E73</f>
        <v>131.5</v>
      </c>
      <c r="F72" s="55">
        <f>F73</f>
        <v>21.407</v>
      </c>
      <c r="G72" s="49">
        <f t="shared" si="7"/>
        <v>100</v>
      </c>
      <c r="H72" s="49">
        <f t="shared" si="7"/>
        <v>100</v>
      </c>
      <c r="I72" s="56"/>
    </row>
    <row r="73" spans="1:9" s="4" customFormat="1" ht="32.25" customHeight="1">
      <c r="A73" s="90"/>
      <c r="B73" s="60" t="s">
        <v>67</v>
      </c>
      <c r="C73" s="55">
        <v>131.5</v>
      </c>
      <c r="D73" s="55">
        <v>21.407</v>
      </c>
      <c r="E73" s="55">
        <v>131.5</v>
      </c>
      <c r="F73" s="55">
        <v>21.407</v>
      </c>
      <c r="G73" s="49">
        <f t="shared" si="7"/>
        <v>100</v>
      </c>
      <c r="H73" s="49">
        <f t="shared" si="7"/>
        <v>100</v>
      </c>
      <c r="I73" s="56"/>
    </row>
    <row r="74" spans="1:9" s="4" customFormat="1" ht="81.75" customHeight="1">
      <c r="A74" s="90"/>
      <c r="B74" s="50" t="s">
        <v>73</v>
      </c>
      <c r="C74" s="55">
        <v>197.1</v>
      </c>
      <c r="D74" s="55">
        <v>32.0865</v>
      </c>
      <c r="E74" s="55">
        <v>197.1</v>
      </c>
      <c r="F74" s="55">
        <v>32.0865</v>
      </c>
      <c r="G74" s="49">
        <f t="shared" si="7"/>
        <v>100</v>
      </c>
      <c r="H74" s="49">
        <f t="shared" si="7"/>
        <v>100</v>
      </c>
      <c r="I74" s="56"/>
    </row>
    <row r="75" spans="1:9" s="4" customFormat="1" ht="31.5" customHeight="1">
      <c r="A75" s="90"/>
      <c r="B75" s="60" t="s">
        <v>67</v>
      </c>
      <c r="C75" s="55">
        <v>197.1</v>
      </c>
      <c r="D75" s="55">
        <v>32.0865</v>
      </c>
      <c r="E75" s="55">
        <v>197.1</v>
      </c>
      <c r="F75" s="55">
        <v>32.0865</v>
      </c>
      <c r="G75" s="49">
        <f t="shared" si="7"/>
        <v>100</v>
      </c>
      <c r="H75" s="49">
        <f t="shared" si="7"/>
        <v>100</v>
      </c>
      <c r="I75" s="56"/>
    </row>
    <row r="76" spans="1:9" s="4" customFormat="1" ht="172.5" customHeight="1">
      <c r="A76" s="90"/>
      <c r="B76" s="50" t="s">
        <v>74</v>
      </c>
      <c r="C76" s="55">
        <f>C77</f>
        <v>7789.3</v>
      </c>
      <c r="D76" s="55">
        <f>D77</f>
        <v>770.37</v>
      </c>
      <c r="E76" s="55">
        <f>E77</f>
        <v>7789.3</v>
      </c>
      <c r="F76" s="55">
        <f>F77</f>
        <v>770.37</v>
      </c>
      <c r="G76" s="49">
        <f t="shared" si="7"/>
        <v>100</v>
      </c>
      <c r="H76" s="49">
        <f t="shared" si="7"/>
        <v>100</v>
      </c>
      <c r="I76" s="61"/>
    </row>
    <row r="77" spans="1:9" s="63" customFormat="1" ht="33" customHeight="1">
      <c r="A77" s="62"/>
      <c r="B77" s="60" t="s">
        <v>71</v>
      </c>
      <c r="C77" s="55">
        <v>7789.3</v>
      </c>
      <c r="D77" s="55">
        <v>770.37</v>
      </c>
      <c r="E77" s="55">
        <v>7789.3</v>
      </c>
      <c r="F77" s="55">
        <v>770.37</v>
      </c>
      <c r="G77" s="49">
        <f t="shared" si="7"/>
        <v>100</v>
      </c>
      <c r="H77" s="49">
        <f t="shared" si="7"/>
        <v>100</v>
      </c>
      <c r="I77" s="61"/>
    </row>
    <row r="78" spans="1:9" s="16" customFormat="1" ht="51.75" customHeight="1">
      <c r="A78" s="95">
        <v>2</v>
      </c>
      <c r="B78" s="14" t="s">
        <v>58</v>
      </c>
      <c r="C78" s="31">
        <f>C79+C81</f>
        <v>47819.00000000001</v>
      </c>
      <c r="D78" s="31">
        <f>D79+D81</f>
        <v>2903.2</v>
      </c>
      <c r="E78" s="31">
        <f>E79+E81</f>
        <v>39388.066000000006</v>
      </c>
      <c r="F78" s="31">
        <f>F79+F81</f>
        <v>2459.4530099999997</v>
      </c>
      <c r="G78" s="15">
        <f>E78/C78*100</f>
        <v>82.36907087141094</v>
      </c>
      <c r="H78" s="15">
        <f>F78/D78*100</f>
        <v>84.71524559107192</v>
      </c>
      <c r="I78" s="40"/>
    </row>
    <row r="79" spans="1:9" s="23" customFormat="1" ht="129.75" customHeight="1">
      <c r="A79" s="95"/>
      <c r="B79" s="22" t="s">
        <v>76</v>
      </c>
      <c r="C79" s="32">
        <f>C80</f>
        <v>389.4</v>
      </c>
      <c r="D79" s="32">
        <f>D80</f>
        <v>363.6</v>
      </c>
      <c r="E79" s="32">
        <f>E80</f>
        <v>389.3</v>
      </c>
      <c r="F79" s="32">
        <f>F80</f>
        <v>363.6</v>
      </c>
      <c r="G79" s="49">
        <f aca="true" t="shared" si="8" ref="G79:H84">E79/C79*100</f>
        <v>99.9743194658449</v>
      </c>
      <c r="H79" s="49">
        <f t="shared" si="8"/>
        <v>100</v>
      </c>
      <c r="I79" s="24"/>
    </row>
    <row r="80" spans="1:9" s="68" customFormat="1" ht="27.75" customHeight="1">
      <c r="A80" s="95"/>
      <c r="B80" s="64" t="s">
        <v>71</v>
      </c>
      <c r="C80" s="65">
        <v>389.4</v>
      </c>
      <c r="D80" s="65">
        <v>363.6</v>
      </c>
      <c r="E80" s="66">
        <v>389.3</v>
      </c>
      <c r="F80" s="66">
        <v>363.6</v>
      </c>
      <c r="G80" s="49">
        <f t="shared" si="8"/>
        <v>99.9743194658449</v>
      </c>
      <c r="H80" s="49">
        <f t="shared" si="8"/>
        <v>100</v>
      </c>
      <c r="I80" s="67"/>
    </row>
    <row r="81" spans="1:9" s="23" customFormat="1" ht="121.5" customHeight="1">
      <c r="A81" s="95"/>
      <c r="B81" s="69" t="s">
        <v>75</v>
      </c>
      <c r="C81" s="57">
        <f>C82+C83+C84</f>
        <v>47429.600000000006</v>
      </c>
      <c r="D81" s="57">
        <f>D82+D83+D84</f>
        <v>2539.6</v>
      </c>
      <c r="E81" s="57">
        <f>E82+E83+E84</f>
        <v>38998.766</v>
      </c>
      <c r="F81" s="57">
        <f>F82+F83+F84</f>
        <v>2095.85301</v>
      </c>
      <c r="G81" s="49">
        <f t="shared" si="8"/>
        <v>82.22453067282878</v>
      </c>
      <c r="H81" s="49">
        <f t="shared" si="8"/>
        <v>82.52689439281777</v>
      </c>
      <c r="I81" s="24"/>
    </row>
    <row r="82" spans="1:10" s="68" customFormat="1" ht="261.75" customHeight="1">
      <c r="A82" s="95"/>
      <c r="B82" s="70" t="s">
        <v>71</v>
      </c>
      <c r="C82" s="66">
        <v>40556.4</v>
      </c>
      <c r="D82" s="66">
        <v>2134.6</v>
      </c>
      <c r="E82" s="66">
        <v>32481.7</v>
      </c>
      <c r="F82" s="66">
        <v>1709.6</v>
      </c>
      <c r="G82" s="49">
        <f t="shared" si="8"/>
        <v>80.09019538223313</v>
      </c>
      <c r="H82" s="49">
        <f t="shared" si="8"/>
        <v>80.08994659420968</v>
      </c>
      <c r="I82" s="24" t="s">
        <v>99</v>
      </c>
      <c r="J82" s="71"/>
    </row>
    <row r="83" spans="1:10" s="68" customFormat="1" ht="145.5" customHeight="1">
      <c r="A83" s="95"/>
      <c r="B83" s="70" t="s">
        <v>64</v>
      </c>
      <c r="C83" s="66">
        <v>3021.3</v>
      </c>
      <c r="D83" s="66">
        <v>159.1</v>
      </c>
      <c r="E83" s="66">
        <v>2665.166</v>
      </c>
      <c r="F83" s="66">
        <v>140.35301</v>
      </c>
      <c r="G83" s="49">
        <f t="shared" si="8"/>
        <v>88.21255750835732</v>
      </c>
      <c r="H83" s="49">
        <f t="shared" si="8"/>
        <v>88.21685103708361</v>
      </c>
      <c r="I83" s="24" t="s">
        <v>100</v>
      </c>
      <c r="J83" s="71"/>
    </row>
    <row r="84" spans="1:9" s="68" customFormat="1" ht="42.75" customHeight="1">
      <c r="A84" s="95"/>
      <c r="B84" s="70" t="s">
        <v>66</v>
      </c>
      <c r="C84" s="66">
        <v>3851.9</v>
      </c>
      <c r="D84" s="66">
        <v>245.9</v>
      </c>
      <c r="E84" s="66">
        <v>3851.9</v>
      </c>
      <c r="F84" s="66">
        <v>245.9</v>
      </c>
      <c r="G84" s="49">
        <f t="shared" si="8"/>
        <v>100</v>
      </c>
      <c r="H84" s="49">
        <f t="shared" si="8"/>
        <v>100</v>
      </c>
      <c r="I84" s="67"/>
    </row>
    <row r="85" spans="1:9" s="16" customFormat="1" ht="51.75" customHeight="1">
      <c r="A85" s="95">
        <v>3</v>
      </c>
      <c r="B85" s="14" t="s">
        <v>43</v>
      </c>
      <c r="C85" s="31">
        <f>C86+C88</f>
        <v>3862.3</v>
      </c>
      <c r="D85" s="31">
        <f>D86+D88</f>
        <v>184.61393</v>
      </c>
      <c r="E85" s="31">
        <f>E86+E88</f>
        <v>3862.3</v>
      </c>
      <c r="F85" s="31">
        <f>F86+F88</f>
        <v>184.64723</v>
      </c>
      <c r="G85" s="15">
        <f>E85/C85*100</f>
        <v>100</v>
      </c>
      <c r="H85" s="15">
        <f>F85/D85*100</f>
        <v>100.01803764212158</v>
      </c>
      <c r="I85" s="40"/>
    </row>
    <row r="86" spans="1:9" s="23" customFormat="1" ht="228" customHeight="1">
      <c r="A86" s="95"/>
      <c r="B86" s="69" t="s">
        <v>77</v>
      </c>
      <c r="C86" s="57">
        <f>C87</f>
        <v>2800</v>
      </c>
      <c r="D86" s="57">
        <f>D87</f>
        <v>116.6667</v>
      </c>
      <c r="E86" s="57">
        <f>E87</f>
        <v>2800</v>
      </c>
      <c r="F86" s="57">
        <f>F87</f>
        <v>116.7</v>
      </c>
      <c r="G86" s="49">
        <f aca="true" t="shared" si="9" ref="G86:H91">E86/C86*100</f>
        <v>100</v>
      </c>
      <c r="H86" s="49">
        <f t="shared" si="9"/>
        <v>100.02854284898774</v>
      </c>
      <c r="I86" s="24"/>
    </row>
    <row r="87" spans="1:9" s="68" customFormat="1" ht="37.5" customHeight="1">
      <c r="A87" s="95"/>
      <c r="B87" s="70" t="s">
        <v>62</v>
      </c>
      <c r="C87" s="66">
        <v>2800</v>
      </c>
      <c r="D87" s="66">
        <v>116.6667</v>
      </c>
      <c r="E87" s="66">
        <v>2800</v>
      </c>
      <c r="F87" s="66">
        <v>116.7</v>
      </c>
      <c r="G87" s="49">
        <f t="shared" si="9"/>
        <v>100</v>
      </c>
      <c r="H87" s="49">
        <f t="shared" si="9"/>
        <v>100.02854284898774</v>
      </c>
      <c r="I87" s="67"/>
    </row>
    <row r="88" spans="1:9" s="23" customFormat="1" ht="145.5" customHeight="1">
      <c r="A88" s="95"/>
      <c r="B88" s="69" t="s">
        <v>78</v>
      </c>
      <c r="C88" s="57">
        <f>C89+C90+C91</f>
        <v>1062.3</v>
      </c>
      <c r="D88" s="57">
        <f>D89+D90+D91</f>
        <v>67.94723</v>
      </c>
      <c r="E88" s="57">
        <f>E89+E90+E91</f>
        <v>1062.3</v>
      </c>
      <c r="F88" s="57">
        <f>F89+F90+F91</f>
        <v>67.94723</v>
      </c>
      <c r="G88" s="49">
        <f t="shared" si="9"/>
        <v>100</v>
      </c>
      <c r="H88" s="49">
        <f t="shared" si="9"/>
        <v>100</v>
      </c>
      <c r="I88" s="24"/>
    </row>
    <row r="89" spans="1:9" s="68" customFormat="1" ht="32.25" customHeight="1">
      <c r="A89" s="95"/>
      <c r="B89" s="70" t="s">
        <v>64</v>
      </c>
      <c r="C89" s="66">
        <v>531.1</v>
      </c>
      <c r="D89" s="66">
        <v>27.95263</v>
      </c>
      <c r="E89" s="66">
        <v>531.1</v>
      </c>
      <c r="F89" s="66">
        <v>27.95263</v>
      </c>
      <c r="G89" s="49">
        <f t="shared" si="9"/>
        <v>100</v>
      </c>
      <c r="H89" s="49">
        <f t="shared" si="9"/>
        <v>100</v>
      </c>
      <c r="I89" s="67"/>
    </row>
    <row r="90" spans="1:9" s="68" customFormat="1" ht="36" customHeight="1">
      <c r="A90" s="95"/>
      <c r="B90" s="70" t="s">
        <v>68</v>
      </c>
      <c r="C90" s="66">
        <v>318.7</v>
      </c>
      <c r="D90" s="66">
        <v>24</v>
      </c>
      <c r="E90" s="66">
        <v>318.7</v>
      </c>
      <c r="F90" s="66">
        <v>24</v>
      </c>
      <c r="G90" s="49">
        <f t="shared" si="9"/>
        <v>100</v>
      </c>
      <c r="H90" s="49">
        <f t="shared" si="9"/>
        <v>100</v>
      </c>
      <c r="I90" s="67"/>
    </row>
    <row r="91" spans="1:9" s="68" customFormat="1" ht="36" customHeight="1">
      <c r="A91" s="95"/>
      <c r="B91" s="70" t="s">
        <v>69</v>
      </c>
      <c r="C91" s="66">
        <v>212.5</v>
      </c>
      <c r="D91" s="66">
        <v>15.9946</v>
      </c>
      <c r="E91" s="66">
        <v>212.5</v>
      </c>
      <c r="F91" s="66">
        <v>15.9946</v>
      </c>
      <c r="G91" s="49">
        <f t="shared" si="9"/>
        <v>100</v>
      </c>
      <c r="H91" s="49">
        <f t="shared" si="9"/>
        <v>100</v>
      </c>
      <c r="I91" s="67"/>
    </row>
    <row r="92" spans="1:9" s="17" customFormat="1" ht="54" customHeight="1">
      <c r="A92" s="72">
        <v>4</v>
      </c>
      <c r="B92" s="73" t="s">
        <v>11</v>
      </c>
      <c r="C92" s="74">
        <f aca="true" t="shared" si="10" ref="C92:F93">C93</f>
        <v>1093.5</v>
      </c>
      <c r="D92" s="74">
        <f t="shared" si="10"/>
        <v>1510.3</v>
      </c>
      <c r="E92" s="74">
        <f t="shared" si="10"/>
        <v>898.6</v>
      </c>
      <c r="F92" s="74">
        <f t="shared" si="10"/>
        <v>1241</v>
      </c>
      <c r="G92" s="15">
        <f aca="true" t="shared" si="11" ref="G92:H95">E92/C92*100</f>
        <v>82.17649748513946</v>
      </c>
      <c r="H92" s="15">
        <f t="shared" si="11"/>
        <v>82.16910547573329</v>
      </c>
      <c r="I92" s="75"/>
    </row>
    <row r="93" spans="1:9" s="23" customFormat="1" ht="89.25" customHeight="1">
      <c r="A93" s="26"/>
      <c r="B93" s="69" t="s">
        <v>80</v>
      </c>
      <c r="C93" s="57">
        <f>C94</f>
        <v>1093.5</v>
      </c>
      <c r="D93" s="57">
        <f t="shared" si="10"/>
        <v>1510.3</v>
      </c>
      <c r="E93" s="57">
        <f t="shared" si="10"/>
        <v>898.6</v>
      </c>
      <c r="F93" s="57">
        <f t="shared" si="10"/>
        <v>1241</v>
      </c>
      <c r="G93" s="49">
        <f t="shared" si="11"/>
        <v>82.17649748513946</v>
      </c>
      <c r="H93" s="49">
        <f t="shared" si="11"/>
        <v>82.16910547573329</v>
      </c>
      <c r="I93" s="24"/>
    </row>
    <row r="94" spans="1:10" s="68" customFormat="1" ht="150.75" customHeight="1">
      <c r="A94" s="76"/>
      <c r="B94" s="70" t="s">
        <v>79</v>
      </c>
      <c r="C94" s="66">
        <v>1093.5</v>
      </c>
      <c r="D94" s="66">
        <v>1510.3</v>
      </c>
      <c r="E94" s="66">
        <v>898.6</v>
      </c>
      <c r="F94" s="66">
        <v>1241</v>
      </c>
      <c r="G94" s="49">
        <f t="shared" si="11"/>
        <v>82.17649748513946</v>
      </c>
      <c r="H94" s="49">
        <f t="shared" si="11"/>
        <v>82.16910547573329</v>
      </c>
      <c r="I94" s="24" t="s">
        <v>115</v>
      </c>
      <c r="J94" s="71"/>
    </row>
    <row r="95" spans="1:9" s="16" customFormat="1" ht="54.75" customHeight="1">
      <c r="A95" s="95">
        <v>5</v>
      </c>
      <c r="B95" s="14" t="s">
        <v>12</v>
      </c>
      <c r="C95" s="31">
        <f>C96+C98</f>
        <v>3517.2</v>
      </c>
      <c r="D95" s="31">
        <f>D96+D98</f>
        <v>434.68399999999997</v>
      </c>
      <c r="E95" s="31">
        <f>E96+E98</f>
        <v>3427.3116</v>
      </c>
      <c r="F95" s="31">
        <f>F96+F98</f>
        <v>415.24519999999995</v>
      </c>
      <c r="G95" s="15">
        <f t="shared" si="11"/>
        <v>97.44431934493348</v>
      </c>
      <c r="H95" s="15">
        <f t="shared" si="11"/>
        <v>95.52806176440816</v>
      </c>
      <c r="I95" s="40"/>
    </row>
    <row r="96" spans="1:9" s="4" customFormat="1" ht="81" customHeight="1">
      <c r="A96" s="95"/>
      <c r="B96" s="20" t="s">
        <v>81</v>
      </c>
      <c r="C96" s="54">
        <f>C97</f>
        <v>1203.8</v>
      </c>
      <c r="D96" s="54">
        <f>D97</f>
        <v>148.784</v>
      </c>
      <c r="E96" s="54">
        <f>E97</f>
        <v>1176.5116</v>
      </c>
      <c r="F96" s="54">
        <f>F97</f>
        <v>137.0452</v>
      </c>
      <c r="G96" s="49">
        <f aca="true" t="shared" si="12" ref="G96:H99">E96/C96*100</f>
        <v>97.73314504070444</v>
      </c>
      <c r="H96" s="49">
        <f t="shared" si="12"/>
        <v>92.11017313689645</v>
      </c>
      <c r="I96" s="56"/>
    </row>
    <row r="97" spans="1:10" s="63" customFormat="1" ht="150.75" customHeight="1">
      <c r="A97" s="95"/>
      <c r="B97" s="77" t="s">
        <v>9</v>
      </c>
      <c r="C97" s="78">
        <v>1203.8</v>
      </c>
      <c r="D97" s="78">
        <v>148.784</v>
      </c>
      <c r="E97" s="79">
        <v>1176.5116</v>
      </c>
      <c r="F97" s="79">
        <v>137.0452</v>
      </c>
      <c r="G97" s="49">
        <f t="shared" si="12"/>
        <v>97.73314504070444</v>
      </c>
      <c r="H97" s="49">
        <f t="shared" si="12"/>
        <v>92.11017313689645</v>
      </c>
      <c r="I97" s="56" t="s">
        <v>101</v>
      </c>
      <c r="J97" s="80"/>
    </row>
    <row r="98" spans="1:9" s="4" customFormat="1" ht="75" customHeight="1">
      <c r="A98" s="95"/>
      <c r="B98" s="20" t="s">
        <v>82</v>
      </c>
      <c r="C98" s="54">
        <f>C99</f>
        <v>2313.4</v>
      </c>
      <c r="D98" s="54">
        <f>D99</f>
        <v>285.9</v>
      </c>
      <c r="E98" s="54">
        <f>E99</f>
        <v>2250.8</v>
      </c>
      <c r="F98" s="54">
        <f>F99</f>
        <v>278.2</v>
      </c>
      <c r="G98" s="49">
        <f t="shared" si="12"/>
        <v>97.29402610875768</v>
      </c>
      <c r="H98" s="49">
        <f t="shared" si="12"/>
        <v>97.30675061210214</v>
      </c>
      <c r="I98" s="56"/>
    </row>
    <row r="99" spans="1:10" s="63" customFormat="1" ht="150.75" customHeight="1">
      <c r="A99" s="76"/>
      <c r="B99" s="77" t="s">
        <v>9</v>
      </c>
      <c r="C99" s="78">
        <v>2313.4</v>
      </c>
      <c r="D99" s="78">
        <v>285.9</v>
      </c>
      <c r="E99" s="79">
        <v>2250.8</v>
      </c>
      <c r="F99" s="79">
        <v>278.2</v>
      </c>
      <c r="G99" s="49">
        <f t="shared" si="12"/>
        <v>97.29402610875768</v>
      </c>
      <c r="H99" s="49">
        <f t="shared" si="12"/>
        <v>97.30675061210214</v>
      </c>
      <c r="I99" s="56" t="s">
        <v>102</v>
      </c>
      <c r="J99" s="80"/>
    </row>
    <row r="100" spans="1:9" s="16" customFormat="1" ht="74.25" customHeight="1">
      <c r="A100" s="95">
        <v>6</v>
      </c>
      <c r="B100" s="14" t="s">
        <v>7</v>
      </c>
      <c r="C100" s="30">
        <f aca="true" t="shared" si="13" ref="C100:F101">C101</f>
        <v>1321.6</v>
      </c>
      <c r="D100" s="30">
        <f t="shared" si="13"/>
        <v>233.2</v>
      </c>
      <c r="E100" s="30">
        <f t="shared" si="13"/>
        <v>1321.6</v>
      </c>
      <c r="F100" s="30">
        <f t="shared" si="13"/>
        <v>233.3</v>
      </c>
      <c r="G100" s="15">
        <f aca="true" t="shared" si="14" ref="G100:H103">E100/C100*100</f>
        <v>100</v>
      </c>
      <c r="H100" s="15">
        <f t="shared" si="14"/>
        <v>100.04288164665525</v>
      </c>
      <c r="I100" s="40"/>
    </row>
    <row r="101" spans="1:9" s="23" customFormat="1" ht="78" customHeight="1">
      <c r="A101" s="95"/>
      <c r="B101" s="22" t="s">
        <v>85</v>
      </c>
      <c r="C101" s="32">
        <f>C102</f>
        <v>1321.6</v>
      </c>
      <c r="D101" s="32">
        <f t="shared" si="13"/>
        <v>233.2</v>
      </c>
      <c r="E101" s="32">
        <f t="shared" si="13"/>
        <v>1321.6</v>
      </c>
      <c r="F101" s="32">
        <f t="shared" si="13"/>
        <v>233.3</v>
      </c>
      <c r="G101" s="49">
        <f t="shared" si="14"/>
        <v>100</v>
      </c>
      <c r="H101" s="49">
        <f t="shared" si="14"/>
        <v>100.04288164665525</v>
      </c>
      <c r="I101" s="24"/>
    </row>
    <row r="102" spans="1:9" s="68" customFormat="1" ht="37.5" customHeight="1">
      <c r="A102" s="26"/>
      <c r="B102" s="64" t="s">
        <v>83</v>
      </c>
      <c r="C102" s="65">
        <v>1321.6</v>
      </c>
      <c r="D102" s="65">
        <v>233.2</v>
      </c>
      <c r="E102" s="66">
        <v>1321.6</v>
      </c>
      <c r="F102" s="66">
        <v>233.3</v>
      </c>
      <c r="G102" s="49">
        <f t="shared" si="14"/>
        <v>100</v>
      </c>
      <c r="H102" s="49">
        <f t="shared" si="14"/>
        <v>100.04288164665525</v>
      </c>
      <c r="I102" s="67"/>
    </row>
    <row r="103" spans="1:9" s="17" customFormat="1" ht="55.5" customHeight="1">
      <c r="A103" s="95">
        <v>7</v>
      </c>
      <c r="B103" s="14" t="s">
        <v>13</v>
      </c>
      <c r="C103" s="31">
        <f>C104</f>
        <v>161341.68804</v>
      </c>
      <c r="D103" s="31">
        <f>D104</f>
        <v>2990.36016</v>
      </c>
      <c r="E103" s="31">
        <f>E104</f>
        <v>158461.30487999998</v>
      </c>
      <c r="F103" s="31">
        <f>F104</f>
        <v>2315.05145</v>
      </c>
      <c r="G103" s="15">
        <f t="shared" si="14"/>
        <v>98.21473098800979</v>
      </c>
      <c r="H103" s="15">
        <f t="shared" si="14"/>
        <v>77.41714462916065</v>
      </c>
      <c r="I103" s="40"/>
    </row>
    <row r="104" spans="1:9" s="23" customFormat="1" ht="52.5" customHeight="1">
      <c r="A104" s="95"/>
      <c r="B104" s="22" t="s">
        <v>84</v>
      </c>
      <c r="C104" s="32">
        <f>C105+C106+C107+C108+C109+C110+C111</f>
        <v>161341.68804</v>
      </c>
      <c r="D104" s="32">
        <f>D105+D106+D107+D108+D109+D110+D111</f>
        <v>2990.36016</v>
      </c>
      <c r="E104" s="32">
        <f>E105+E106+E107+E108+E109+E110+E111</f>
        <v>158461.30487999998</v>
      </c>
      <c r="F104" s="32">
        <f>F105+F106+F107+F108+F109+F110+F111</f>
        <v>2315.05145</v>
      </c>
      <c r="G104" s="49">
        <f aca="true" t="shared" si="15" ref="G104:H111">E104/C104*100</f>
        <v>98.21473098800979</v>
      </c>
      <c r="H104" s="49">
        <f t="shared" si="15"/>
        <v>77.41714462916065</v>
      </c>
      <c r="I104" s="24"/>
    </row>
    <row r="105" spans="1:10" s="68" customFormat="1" ht="148.5" customHeight="1">
      <c r="A105" s="95"/>
      <c r="B105" s="64" t="s">
        <v>61</v>
      </c>
      <c r="C105" s="65">
        <v>634.6</v>
      </c>
      <c r="D105" s="65">
        <v>19.721</v>
      </c>
      <c r="E105" s="66">
        <v>596.52394</v>
      </c>
      <c r="F105" s="66">
        <v>18.53774</v>
      </c>
      <c r="G105" s="49">
        <f t="shared" si="15"/>
        <v>93.99999054522534</v>
      </c>
      <c r="H105" s="49">
        <f t="shared" si="15"/>
        <v>94</v>
      </c>
      <c r="I105" s="81" t="s">
        <v>103</v>
      </c>
      <c r="J105" s="71"/>
    </row>
    <row r="106" spans="1:9" s="23" customFormat="1" ht="42" customHeight="1">
      <c r="A106" s="95"/>
      <c r="B106" s="64" t="s">
        <v>63</v>
      </c>
      <c r="C106" s="32">
        <v>6177.072</v>
      </c>
      <c r="D106" s="32">
        <v>257.378</v>
      </c>
      <c r="E106" s="32">
        <v>6177.072</v>
      </c>
      <c r="F106" s="32">
        <v>257.378</v>
      </c>
      <c r="G106" s="49">
        <f t="shared" si="15"/>
        <v>100</v>
      </c>
      <c r="H106" s="49">
        <f t="shared" si="15"/>
        <v>100</v>
      </c>
      <c r="I106" s="24"/>
    </row>
    <row r="107" spans="1:9" s="4" customFormat="1" ht="40.5" customHeight="1">
      <c r="A107" s="95"/>
      <c r="B107" s="77" t="s">
        <v>9</v>
      </c>
      <c r="C107" s="55">
        <v>3020</v>
      </c>
      <c r="D107" s="55">
        <v>158.9432</v>
      </c>
      <c r="E107" s="55">
        <v>3020</v>
      </c>
      <c r="F107" s="55">
        <v>158.9</v>
      </c>
      <c r="G107" s="49">
        <f t="shared" si="15"/>
        <v>100</v>
      </c>
      <c r="H107" s="49">
        <f t="shared" si="15"/>
        <v>99.97282047926555</v>
      </c>
      <c r="I107" s="56"/>
    </row>
    <row r="108" spans="1:10" s="23" customFormat="1" ht="146.25" customHeight="1">
      <c r="A108" s="95"/>
      <c r="B108" s="64" t="s">
        <v>65</v>
      </c>
      <c r="C108" s="57">
        <v>8961.8326</v>
      </c>
      <c r="D108" s="57">
        <v>471.6754</v>
      </c>
      <c r="E108" s="57">
        <v>7707.17604</v>
      </c>
      <c r="F108" s="57">
        <v>405.64084</v>
      </c>
      <c r="G108" s="49">
        <f t="shared" si="15"/>
        <v>86.00000004463372</v>
      </c>
      <c r="H108" s="49">
        <f t="shared" si="15"/>
        <v>85.99999915195916</v>
      </c>
      <c r="I108" s="81" t="s">
        <v>116</v>
      </c>
      <c r="J108" s="82"/>
    </row>
    <row r="109" spans="1:10" s="23" customFormat="1" ht="170.25" customHeight="1">
      <c r="A109" s="95"/>
      <c r="B109" s="22" t="s">
        <v>107</v>
      </c>
      <c r="C109" s="57">
        <v>1381.68344</v>
      </c>
      <c r="D109" s="57">
        <v>88.19256</v>
      </c>
      <c r="E109" s="57">
        <v>1085.7329</v>
      </c>
      <c r="F109" s="57">
        <v>69.3021</v>
      </c>
      <c r="G109" s="49">
        <f t="shared" si="15"/>
        <v>78.58043807776983</v>
      </c>
      <c r="H109" s="49">
        <f t="shared" si="15"/>
        <v>78.58043807776983</v>
      </c>
      <c r="I109" s="81" t="s">
        <v>104</v>
      </c>
      <c r="J109" s="82"/>
    </row>
    <row r="110" spans="1:10" s="23" customFormat="1" ht="267.75" customHeight="1">
      <c r="A110" s="95"/>
      <c r="B110" s="64" t="s">
        <v>71</v>
      </c>
      <c r="C110" s="57">
        <v>123289.6</v>
      </c>
      <c r="D110" s="57">
        <v>648.9</v>
      </c>
      <c r="E110" s="57">
        <v>122739.9</v>
      </c>
      <c r="F110" s="57">
        <v>115.589</v>
      </c>
      <c r="G110" s="49">
        <f t="shared" si="15"/>
        <v>99.55413919746677</v>
      </c>
      <c r="H110" s="49">
        <f t="shared" si="15"/>
        <v>17.81306826937895</v>
      </c>
      <c r="I110" s="24" t="s">
        <v>105</v>
      </c>
      <c r="J110" s="82"/>
    </row>
    <row r="111" spans="1:10" s="23" customFormat="1" ht="168.75" customHeight="1">
      <c r="A111" s="26"/>
      <c r="B111" s="22" t="s">
        <v>108</v>
      </c>
      <c r="C111" s="57">
        <v>17876.9</v>
      </c>
      <c r="D111" s="57">
        <v>1345.55</v>
      </c>
      <c r="E111" s="57">
        <v>17134.9</v>
      </c>
      <c r="F111" s="57">
        <v>1289.70377</v>
      </c>
      <c r="G111" s="49">
        <f t="shared" si="15"/>
        <v>95.84939223243404</v>
      </c>
      <c r="H111" s="49">
        <f t="shared" si="15"/>
        <v>95.84956114599979</v>
      </c>
      <c r="I111" s="81" t="s">
        <v>106</v>
      </c>
      <c r="J111" s="82"/>
    </row>
    <row r="112" spans="1:9" s="5" customFormat="1" ht="47.25" customHeight="1">
      <c r="A112" s="26"/>
      <c r="B112" s="36" t="s">
        <v>88</v>
      </c>
      <c r="C112" s="37">
        <f>C7+C14+C23+C31+C36+C40+C42+C45+C48+C52+C56+C78+C85+C92+C95+C100+C103</f>
        <v>1513115.28804</v>
      </c>
      <c r="D112" s="37">
        <f>D7+D14+D23+D31+D36+D40+D42+D45+D48+D52+D56+D78+D85+D92+D95+D100+D103</f>
        <v>76902.81506</v>
      </c>
      <c r="E112" s="37">
        <f>E7+E14+E23+E31+E36+E40+E42+E45+E48+E52+E56+E78+E85+E92+E95+E100+E103</f>
        <v>1432245.49448</v>
      </c>
      <c r="F112" s="37">
        <f>F7+F14+F23+F31+F36+F40+F42+F45+F48+F52+F56+F78+F85+F92+F95+F100+F103</f>
        <v>54514.52596</v>
      </c>
      <c r="G112" s="83">
        <f>E112/C112*100</f>
        <v>94.65541097897743</v>
      </c>
      <c r="H112" s="83">
        <f>F112/D112*100</f>
        <v>70.88755582935094</v>
      </c>
      <c r="I112" s="42"/>
    </row>
  </sheetData>
  <sheetProtection/>
  <mergeCells count="25">
    <mergeCell ref="A95:A98"/>
    <mergeCell ref="E3:F3"/>
    <mergeCell ref="G3:H3"/>
    <mergeCell ref="A100:A101"/>
    <mergeCell ref="A103:A110"/>
    <mergeCell ref="A78:A84"/>
    <mergeCell ref="A31:A35"/>
    <mergeCell ref="A36:A39"/>
    <mergeCell ref="A40:A41"/>
    <mergeCell ref="A85:A91"/>
    <mergeCell ref="A52:A53"/>
    <mergeCell ref="B3:B4"/>
    <mergeCell ref="I3:I4"/>
    <mergeCell ref="A6:I6"/>
    <mergeCell ref="A7:A13"/>
    <mergeCell ref="A14:A22"/>
    <mergeCell ref="A55:I55"/>
    <mergeCell ref="A56:A76"/>
    <mergeCell ref="A1:I1"/>
    <mergeCell ref="A42:A44"/>
    <mergeCell ref="A45:A47"/>
    <mergeCell ref="A48:A51"/>
    <mergeCell ref="A23:A30"/>
    <mergeCell ref="C3:D3"/>
    <mergeCell ref="A3:A4"/>
  </mergeCells>
  <printOptions/>
  <pageMargins left="0.7874015748031497" right="0.7874015748031497" top="1.1811023622047245" bottom="0.3937007874015748" header="0.31496062992125984" footer="0.31496062992125984"/>
  <pageSetup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Глазкова</dc:creator>
  <cp:keywords/>
  <dc:description/>
  <cp:lastModifiedBy>OVFK10</cp:lastModifiedBy>
  <cp:lastPrinted>2020-10-12T13:02:16Z</cp:lastPrinted>
  <dcterms:created xsi:type="dcterms:W3CDTF">2014-07-01T13:11:08Z</dcterms:created>
  <dcterms:modified xsi:type="dcterms:W3CDTF">2021-04-21T05:32:15Z</dcterms:modified>
  <cp:category/>
  <cp:version/>
  <cp:contentType/>
  <cp:contentStatus/>
</cp:coreProperties>
</file>